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URBAN + HEYDUK\2021\Oprava staničních kolejí a výhybek v žst. RÝMAŘOV\KONEČNÝ\"/>
    </mc:Choice>
  </mc:AlternateContent>
  <bookViews>
    <workbookView xWindow="0" yWindow="0" windowWidth="28800" windowHeight="12345"/>
  </bookViews>
  <sheets>
    <sheet name="Rekapitulace stavby" sheetId="1" r:id="rId1"/>
    <sheet name="SO 01 - Oprava staničních..." sheetId="2" r:id="rId2"/>
    <sheet name="SO 02 - Oprava nástupiště..." sheetId="3" r:id="rId3"/>
    <sheet name="SO 03 - Oprava opěrné zíd..." sheetId="4" r:id="rId4"/>
    <sheet name="PS 01 - Úprava zabezpečov..." sheetId="5" r:id="rId5"/>
    <sheet name="VON - Oprava staničních k..." sheetId="6" r:id="rId6"/>
  </sheets>
  <definedNames>
    <definedName name="_xlnm._FilterDatabase" localSheetId="4" hidden="1">'PS 01 - Úprava zabezpečov...'!$C$116:$K$180</definedName>
    <definedName name="_xlnm._FilterDatabase" localSheetId="1" hidden="1">'SO 01 - Oprava staničních...'!$C$118:$K$440</definedName>
    <definedName name="_xlnm._FilterDatabase" localSheetId="2" hidden="1">'SO 02 - Oprava nástupiště...'!$C$118:$K$262</definedName>
    <definedName name="_xlnm._FilterDatabase" localSheetId="3" hidden="1">'SO 03 - Oprava opěrné zíd...'!$C$118:$K$288</definedName>
    <definedName name="_xlnm._FilterDatabase" localSheetId="5" hidden="1">'VON - Oprava staničních k...'!$C$116:$K$139</definedName>
    <definedName name="_xlnm.Print_Titles" localSheetId="4">'PS 01 - Úprava zabezpečov...'!$116:$116</definedName>
    <definedName name="_xlnm.Print_Titles" localSheetId="0">'Rekapitulace stavby'!$92:$92</definedName>
    <definedName name="_xlnm.Print_Titles" localSheetId="1">'SO 01 - Oprava staničních...'!$118:$118</definedName>
    <definedName name="_xlnm.Print_Titles" localSheetId="2">'SO 02 - Oprava nástupiště...'!$118:$118</definedName>
    <definedName name="_xlnm.Print_Titles" localSheetId="3">'SO 03 - Oprava opěrné zíd...'!$118:$118</definedName>
    <definedName name="_xlnm.Print_Titles" localSheetId="5">'VON - Oprava staničních k...'!$116:$116</definedName>
    <definedName name="_xlnm.Print_Area" localSheetId="4">'PS 01 - Úprava zabezpečov...'!$C$4:$J$39,'PS 01 - Úprava zabezpečov...'!$C$50:$J$76,'PS 01 - Úprava zabezpečov...'!$C$82:$J$98,'PS 01 - Úprava zabezpečov...'!$C$104:$K$180</definedName>
    <definedName name="_xlnm.Print_Area" localSheetId="0">'Rekapitulace stavby'!$D$4:$AO$76,'Rekapitulace stavby'!$C$82:$AQ$100</definedName>
    <definedName name="_xlnm.Print_Area" localSheetId="1">'SO 01 - Oprava staničních...'!$C$4:$J$39,'SO 01 - Oprava staničních...'!$C$50:$J$76,'SO 01 - Oprava staničních...'!$C$82:$J$100,'SO 01 - Oprava staničních...'!$C$106:$K$440</definedName>
    <definedName name="_xlnm.Print_Area" localSheetId="2">'SO 02 - Oprava nástupiště...'!$C$4:$J$39,'SO 02 - Oprava nástupiště...'!$C$50:$J$76,'SO 02 - Oprava nástupiště...'!$C$82:$J$100,'SO 02 - Oprava nástupiště...'!$C$106:$K$262</definedName>
    <definedName name="_xlnm.Print_Area" localSheetId="3">'SO 03 - Oprava opěrné zíd...'!$C$4:$J$39,'SO 03 - Oprava opěrné zíd...'!$C$50:$J$76,'SO 03 - Oprava opěrné zíd...'!$C$82:$J$100,'SO 03 - Oprava opěrné zíd...'!$C$106:$K$288</definedName>
    <definedName name="_xlnm.Print_Area" localSheetId="5">'VON - Oprava staničních k...'!$C$4:$J$39,'VON - Oprava staničních k...'!$C$50:$J$76,'VON - Oprava staničních k...'!$C$82:$J$98,'VON - Oprava staničních k...'!$C$104:$K$139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F113" i="6"/>
  <c r="F111" i="6"/>
  <c r="E109" i="6"/>
  <c r="F91" i="6"/>
  <c r="F89" i="6"/>
  <c r="E87" i="6"/>
  <c r="J24" i="6"/>
  <c r="E24" i="6"/>
  <c r="J114" i="6" s="1"/>
  <c r="J23" i="6"/>
  <c r="J21" i="6"/>
  <c r="E21" i="6"/>
  <c r="J113" i="6" s="1"/>
  <c r="J20" i="6"/>
  <c r="J18" i="6"/>
  <c r="E18" i="6"/>
  <c r="F114" i="6" s="1"/>
  <c r="J17" i="6"/>
  <c r="J12" i="6"/>
  <c r="J111" i="6" s="1"/>
  <c r="E7" i="6"/>
  <c r="E107" i="6"/>
  <c r="J37" i="5"/>
  <c r="J36" i="5"/>
  <c r="AY98" i="1" s="1"/>
  <c r="J35" i="5"/>
  <c r="AX98" i="1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J114" i="5"/>
  <c r="F113" i="5"/>
  <c r="F111" i="5"/>
  <c r="E109" i="5"/>
  <c r="J92" i="5"/>
  <c r="F91" i="5"/>
  <c r="F89" i="5"/>
  <c r="E87" i="5"/>
  <c r="J21" i="5"/>
  <c r="E21" i="5"/>
  <c r="J91" i="5" s="1"/>
  <c r="J20" i="5"/>
  <c r="J18" i="5"/>
  <c r="E18" i="5"/>
  <c r="F114" i="5" s="1"/>
  <c r="J17" i="5"/>
  <c r="J12" i="5"/>
  <c r="J111" i="5" s="1"/>
  <c r="E7" i="5"/>
  <c r="E107" i="5"/>
  <c r="J37" i="4"/>
  <c r="J36" i="4"/>
  <c r="AY97" i="1" s="1"/>
  <c r="J35" i="4"/>
  <c r="AX97" i="1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92" i="4"/>
  <c r="J23" i="4"/>
  <c r="J21" i="4"/>
  <c r="E21" i="4"/>
  <c r="J91" i="4"/>
  <c r="J20" i="4"/>
  <c r="J18" i="4"/>
  <c r="E18" i="4"/>
  <c r="F116" i="4"/>
  <c r="J17" i="4"/>
  <c r="J12" i="4"/>
  <c r="J89" i="4" s="1"/>
  <c r="E7" i="4"/>
  <c r="E109" i="4"/>
  <c r="J37" i="3"/>
  <c r="J36" i="3"/>
  <c r="AY96" i="1"/>
  <c r="J35" i="3"/>
  <c r="AX96" i="1" s="1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/>
  <c r="J23" i="3"/>
  <c r="J21" i="3"/>
  <c r="E21" i="3"/>
  <c r="J115" i="3"/>
  <c r="J20" i="3"/>
  <c r="J18" i="3"/>
  <c r="E18" i="3"/>
  <c r="F92" i="3"/>
  <c r="J17" i="3"/>
  <c r="J12" i="3"/>
  <c r="J113" i="3"/>
  <c r="E7" i="3"/>
  <c r="E85" i="3" s="1"/>
  <c r="J37" i="2"/>
  <c r="J36" i="2"/>
  <c r="AY95" i="1"/>
  <c r="J35" i="2"/>
  <c r="AX95" i="1" s="1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116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38" i="6"/>
  <c r="J138" i="6"/>
  <c r="BK135" i="6"/>
  <c r="J135" i="6"/>
  <c r="BK132" i="6"/>
  <c r="J132" i="6"/>
  <c r="BK129" i="6"/>
  <c r="J129" i="6"/>
  <c r="BK126" i="6"/>
  <c r="J126" i="6"/>
  <c r="BK123" i="6"/>
  <c r="J123" i="6"/>
  <c r="BK121" i="6"/>
  <c r="J121" i="6"/>
  <c r="BK119" i="6"/>
  <c r="J119" i="6"/>
  <c r="BK179" i="5"/>
  <c r="BK177" i="5"/>
  <c r="J175" i="5"/>
  <c r="J171" i="5"/>
  <c r="BK169" i="5"/>
  <c r="J167" i="5"/>
  <c r="J165" i="5"/>
  <c r="J163" i="5"/>
  <c r="BK160" i="5"/>
  <c r="BK156" i="5"/>
  <c r="J153" i="5"/>
  <c r="BK149" i="5"/>
  <c r="J126" i="5"/>
  <c r="BK123" i="5"/>
  <c r="J119" i="5"/>
  <c r="BK286" i="4"/>
  <c r="J286" i="4"/>
  <c r="BK283" i="4"/>
  <c r="J266" i="4"/>
  <c r="J264" i="4"/>
  <c r="J258" i="4"/>
  <c r="J255" i="4"/>
  <c r="J253" i="4"/>
  <c r="BK247" i="4"/>
  <c r="J245" i="4"/>
  <c r="BK242" i="4"/>
  <c r="BK237" i="4"/>
  <c r="BK235" i="4"/>
  <c r="BK230" i="4"/>
  <c r="BK218" i="4"/>
  <c r="BK215" i="4"/>
  <c r="BK204" i="4"/>
  <c r="J197" i="4"/>
  <c r="BK193" i="4"/>
  <c r="BK191" i="4"/>
  <c r="BK187" i="4"/>
  <c r="BK185" i="4"/>
  <c r="BK179" i="4"/>
  <c r="J177" i="4"/>
  <c r="J175" i="4"/>
  <c r="BK170" i="4"/>
  <c r="BK159" i="4"/>
  <c r="J146" i="4"/>
  <c r="J142" i="4"/>
  <c r="J138" i="4"/>
  <c r="J131" i="4"/>
  <c r="J122" i="4"/>
  <c r="BK257" i="3"/>
  <c r="J254" i="3"/>
  <c r="J249" i="3"/>
  <c r="BK246" i="3"/>
  <c r="J227" i="3"/>
  <c r="J220" i="3"/>
  <c r="BK213" i="3"/>
  <c r="BK205" i="3"/>
  <c r="J199" i="3"/>
  <c r="BK194" i="3"/>
  <c r="BK191" i="3"/>
  <c r="J188" i="3"/>
  <c r="J183" i="3"/>
  <c r="J178" i="3"/>
  <c r="J176" i="3"/>
  <c r="BK170" i="3"/>
  <c r="BK150" i="3"/>
  <c r="J146" i="3"/>
  <c r="J143" i="3"/>
  <c r="BK139" i="3"/>
  <c r="J135" i="3"/>
  <c r="BK132" i="3"/>
  <c r="J129" i="3"/>
  <c r="BK124" i="3"/>
  <c r="BK408" i="2"/>
  <c r="BK397" i="2"/>
  <c r="J391" i="2"/>
  <c r="BK388" i="2"/>
  <c r="J381" i="2"/>
  <c r="J377" i="2"/>
  <c r="BK375" i="2"/>
  <c r="J365" i="2"/>
  <c r="J357" i="2"/>
  <c r="BK349" i="2"/>
  <c r="BK340" i="2"/>
  <c r="J326" i="2"/>
  <c r="J324" i="2"/>
  <c r="BK320" i="2"/>
  <c r="J318" i="2"/>
  <c r="BK314" i="2"/>
  <c r="BK311" i="2"/>
  <c r="BK305" i="2"/>
  <c r="BK303" i="2"/>
  <c r="J295" i="2"/>
  <c r="J292" i="2"/>
  <c r="BK290" i="2"/>
  <c r="J286" i="2"/>
  <c r="BK284" i="2"/>
  <c r="BK279" i="2"/>
  <c r="J276" i="2"/>
  <c r="BK273" i="2"/>
  <c r="J267" i="2"/>
  <c r="BK261" i="2"/>
  <c r="J254" i="2"/>
  <c r="BK251" i="2"/>
  <c r="J249" i="2"/>
  <c r="J247" i="2"/>
  <c r="J240" i="2"/>
  <c r="J225" i="2"/>
  <c r="J220" i="2"/>
  <c r="BK205" i="2"/>
  <c r="BK203" i="2"/>
  <c r="J201" i="2"/>
  <c r="BK194" i="2"/>
  <c r="BK155" i="2"/>
  <c r="J173" i="5"/>
  <c r="BK171" i="5"/>
  <c r="BK165" i="5"/>
  <c r="J160" i="5"/>
  <c r="BK158" i="5"/>
  <c r="BK153" i="5"/>
  <c r="BK151" i="5"/>
  <c r="BK137" i="5"/>
  <c r="J134" i="5"/>
  <c r="J132" i="5"/>
  <c r="BK126" i="5"/>
  <c r="BK121" i="5"/>
  <c r="BK274" i="4"/>
  <c r="J268" i="4"/>
  <c r="BK264" i="4"/>
  <c r="BK261" i="4"/>
  <c r="BK255" i="4"/>
  <c r="BK251" i="4"/>
  <c r="J242" i="4"/>
  <c r="J239" i="4"/>
  <c r="J233" i="4"/>
  <c r="BK228" i="4"/>
  <c r="J225" i="4"/>
  <c r="J222" i="4"/>
  <c r="J215" i="4"/>
  <c r="J212" i="4"/>
  <c r="BK201" i="4"/>
  <c r="BK197" i="4"/>
  <c r="J195" i="4"/>
  <c r="J191" i="4"/>
  <c r="BK189" i="4"/>
  <c r="J189" i="4"/>
  <c r="J187" i="4"/>
  <c r="BK181" i="4"/>
  <c r="J179" i="4"/>
  <c r="BK177" i="4"/>
  <c r="BK175" i="4"/>
  <c r="J163" i="4"/>
  <c r="BK156" i="4"/>
  <c r="BK142" i="4"/>
  <c r="BK131" i="4"/>
  <c r="J128" i="4"/>
  <c r="BK260" i="3"/>
  <c r="J260" i="3"/>
  <c r="BK254" i="3"/>
  <c r="BK249" i="3"/>
  <c r="J246" i="3"/>
  <c r="BK243" i="3"/>
  <c r="J234" i="3"/>
  <c r="BK231" i="3"/>
  <c r="J229" i="3"/>
  <c r="BK227" i="3"/>
  <c r="BK225" i="3"/>
  <c r="J225" i="3"/>
  <c r="BK223" i="3"/>
  <c r="J217" i="3"/>
  <c r="J215" i="3"/>
  <c r="BK207" i="3"/>
  <c r="J205" i="3"/>
  <c r="J191" i="3"/>
  <c r="BK188" i="3"/>
  <c r="BK183" i="3"/>
  <c r="BK180" i="3"/>
  <c r="BK178" i="3"/>
  <c r="J170" i="3"/>
  <c r="J167" i="3"/>
  <c r="J160" i="3"/>
  <c r="J156" i="3"/>
  <c r="BK153" i="3"/>
  <c r="J150" i="3"/>
  <c r="BK143" i="3"/>
  <c r="J141" i="3"/>
  <c r="BK129" i="3"/>
  <c r="BK126" i="3"/>
  <c r="BK411" i="2"/>
  <c r="J406" i="2"/>
  <c r="J403" i="2"/>
  <c r="BK400" i="2"/>
  <c r="J397" i="2"/>
  <c r="J385" i="2"/>
  <c r="BK377" i="2"/>
  <c r="J373" i="2"/>
  <c r="J371" i="2"/>
  <c r="J369" i="2"/>
  <c r="BK367" i="2"/>
  <c r="BK363" i="2"/>
  <c r="J361" i="2"/>
  <c r="BK357" i="2"/>
  <c r="J355" i="2"/>
  <c r="BK353" i="2"/>
  <c r="J351" i="2"/>
  <c r="J349" i="2"/>
  <c r="BK347" i="2"/>
  <c r="BK344" i="2"/>
  <c r="J342" i="2"/>
  <c r="J336" i="2"/>
  <c r="BK334" i="2"/>
  <c r="BK332" i="2"/>
  <c r="BK330" i="2"/>
  <c r="J328" i="2"/>
  <c r="BK322" i="2"/>
  <c r="J314" i="2"/>
  <c r="J311" i="2"/>
  <c r="BK300" i="2"/>
  <c r="BK286" i="2"/>
  <c r="BK276" i="2"/>
  <c r="J273" i="2"/>
  <c r="J265" i="2"/>
  <c r="BK263" i="2"/>
  <c r="J261" i="2"/>
  <c r="BK259" i="2"/>
  <c r="J257" i="2"/>
  <c r="BK254" i="2"/>
  <c r="J238" i="2"/>
  <c r="J234" i="2"/>
  <c r="J231" i="2"/>
  <c r="J228" i="2"/>
  <c r="BK222" i="2"/>
  <c r="BK220" i="2"/>
  <c r="BK211" i="2"/>
  <c r="BK208" i="2"/>
  <c r="J199" i="2"/>
  <c r="BK197" i="2"/>
  <c r="BK190" i="2"/>
  <c r="J190" i="2"/>
  <c r="J187" i="2"/>
  <c r="BK184" i="2"/>
  <c r="BK182" i="2"/>
  <c r="J180" i="2"/>
  <c r="BK178" i="2"/>
  <c r="J175" i="2"/>
  <c r="J172" i="2"/>
  <c r="BK169" i="2"/>
  <c r="J166" i="2"/>
  <c r="J163" i="2"/>
  <c r="J160" i="2"/>
  <c r="BK157" i="2"/>
  <c r="J152" i="2"/>
  <c r="BK147" i="2"/>
  <c r="J144" i="2"/>
  <c r="BK141" i="2"/>
  <c r="BK136" i="2"/>
  <c r="J131" i="2"/>
  <c r="BK128" i="2"/>
  <c r="J125" i="2"/>
  <c r="J122" i="2"/>
  <c r="AS94" i="1"/>
  <c r="J179" i="5"/>
  <c r="J177" i="5"/>
  <c r="BK175" i="5"/>
  <c r="BK173" i="5"/>
  <c r="J169" i="5"/>
  <c r="J151" i="5"/>
  <c r="J149" i="5"/>
  <c r="J143" i="5"/>
  <c r="J140" i="5"/>
  <c r="J137" i="5"/>
  <c r="J129" i="5"/>
  <c r="J123" i="5"/>
  <c r="J283" i="4"/>
  <c r="J280" i="4"/>
  <c r="BK277" i="4"/>
  <c r="J274" i="4"/>
  <c r="BK270" i="4"/>
  <c r="J261" i="4"/>
  <c r="BK258" i="4"/>
  <c r="J249" i="4"/>
  <c r="BK245" i="4"/>
  <c r="J235" i="4"/>
  <c r="BK225" i="4"/>
  <c r="J218" i="4"/>
  <c r="J209" i="4"/>
  <c r="BK206" i="4"/>
  <c r="J204" i="4"/>
  <c r="J201" i="4"/>
  <c r="BK195" i="4"/>
  <c r="J193" i="4"/>
  <c r="J185" i="4"/>
  <c r="J183" i="4"/>
  <c r="J173" i="4"/>
  <c r="J168" i="4"/>
  <c r="J166" i="4"/>
  <c r="BK163" i="4"/>
  <c r="J159" i="4"/>
  <c r="J156" i="4"/>
  <c r="J153" i="4"/>
  <c r="BK150" i="4"/>
  <c r="BK138" i="4"/>
  <c r="BK134" i="4"/>
  <c r="BK125" i="4"/>
  <c r="BK122" i="4"/>
  <c r="J243" i="3"/>
  <c r="J240" i="3"/>
  <c r="BK236" i="3"/>
  <c r="BK220" i="3"/>
  <c r="BK215" i="3"/>
  <c r="J213" i="3"/>
  <c r="J211" i="3"/>
  <c r="BK209" i="3"/>
  <c r="J207" i="3"/>
  <c r="J202" i="3"/>
  <c r="BK199" i="3"/>
  <c r="J197" i="3"/>
  <c r="J194" i="3"/>
  <c r="BK176" i="3"/>
  <c r="BK173" i="3"/>
  <c r="BK167" i="3"/>
  <c r="BK164" i="3"/>
  <c r="BK160" i="3"/>
  <c r="BK156" i="3"/>
  <c r="J153" i="3"/>
  <c r="J139" i="3"/>
  <c r="BK135" i="3"/>
  <c r="J132" i="3"/>
  <c r="J126" i="3"/>
  <c r="J122" i="3"/>
  <c r="BK438" i="2"/>
  <c r="J438" i="2"/>
  <c r="BK435" i="2"/>
  <c r="J435" i="2"/>
  <c r="BK432" i="2"/>
  <c r="J432" i="2"/>
  <c r="BK429" i="2"/>
  <c r="BK426" i="2"/>
  <c r="J420" i="2"/>
  <c r="BK417" i="2"/>
  <c r="BK414" i="2"/>
  <c r="J411" i="2"/>
  <c r="J408" i="2"/>
  <c r="BK406" i="2"/>
  <c r="J400" i="2"/>
  <c r="BK394" i="2"/>
  <c r="BK391" i="2"/>
  <c r="J388" i="2"/>
  <c r="BK383" i="2"/>
  <c r="BK381" i="2"/>
  <c r="BK379" i="2"/>
  <c r="J375" i="2"/>
  <c r="BK371" i="2"/>
  <c r="BK369" i="2"/>
  <c r="BK365" i="2"/>
  <c r="BK361" i="2"/>
  <c r="BK359" i="2"/>
  <c r="J353" i="2"/>
  <c r="BK351" i="2"/>
  <c r="J347" i="2"/>
  <c r="BK342" i="2"/>
  <c r="J340" i="2"/>
  <c r="J334" i="2"/>
  <c r="J330" i="2"/>
  <c r="BK328" i="2"/>
  <c r="BK324" i="2"/>
  <c r="J322" i="2"/>
  <c r="J316" i="2"/>
  <c r="J308" i="2"/>
  <c r="J305" i="2"/>
  <c r="J303" i="2"/>
  <c r="J300" i="2"/>
  <c r="BK297" i="2"/>
  <c r="BK295" i="2"/>
  <c r="J290" i="2"/>
  <c r="BK288" i="2"/>
  <c r="J284" i="2"/>
  <c r="J282" i="2"/>
  <c r="J279" i="2"/>
  <c r="J271" i="2"/>
  <c r="J269" i="2"/>
  <c r="J263" i="2"/>
  <c r="BK257" i="2"/>
  <c r="J251" i="2"/>
  <c r="BK249" i="2"/>
  <c r="BK247" i="2"/>
  <c r="BK244" i="2"/>
  <c r="J242" i="2"/>
  <c r="BK240" i="2"/>
  <c r="BK236" i="2"/>
  <c r="BK231" i="2"/>
  <c r="BK225" i="2"/>
  <c r="J217" i="2"/>
  <c r="J214" i="2"/>
  <c r="J205" i="2"/>
  <c r="BK201" i="2"/>
  <c r="BK199" i="2"/>
  <c r="J197" i="2"/>
  <c r="J194" i="2"/>
  <c r="BK192" i="2"/>
  <c r="J192" i="2"/>
  <c r="BK187" i="2"/>
  <c r="J184" i="2"/>
  <c r="J182" i="2"/>
  <c r="BK180" i="2"/>
  <c r="J178" i="2"/>
  <c r="BK175" i="2"/>
  <c r="BK172" i="2"/>
  <c r="J169" i="2"/>
  <c r="BK166" i="2"/>
  <c r="BK163" i="2"/>
  <c r="BK160" i="2"/>
  <c r="J157" i="2"/>
  <c r="J155" i="2"/>
  <c r="BK152" i="2"/>
  <c r="J147" i="2"/>
  <c r="BK144" i="2"/>
  <c r="J141" i="2"/>
  <c r="J136" i="2"/>
  <c r="BK131" i="2"/>
  <c r="J128" i="2"/>
  <c r="BK125" i="2"/>
  <c r="BK122" i="2"/>
  <c r="BK167" i="5"/>
  <c r="BK163" i="5"/>
  <c r="J158" i="5"/>
  <c r="J156" i="5"/>
  <c r="BK143" i="5"/>
  <c r="BK140" i="5"/>
  <c r="BK134" i="5"/>
  <c r="BK132" i="5"/>
  <c r="BK129" i="5"/>
  <c r="J121" i="5"/>
  <c r="BK119" i="5"/>
  <c r="BK280" i="4"/>
  <c r="J277" i="4"/>
  <c r="J270" i="4"/>
  <c r="BK268" i="4"/>
  <c r="BK266" i="4"/>
  <c r="BK253" i="4"/>
  <c r="J251" i="4"/>
  <c r="BK249" i="4"/>
  <c r="J247" i="4"/>
  <c r="BK239" i="4"/>
  <c r="J237" i="4"/>
  <c r="BK233" i="4"/>
  <c r="J230" i="4"/>
  <c r="J228" i="4"/>
  <c r="BK222" i="4"/>
  <c r="BK212" i="4"/>
  <c r="BK209" i="4"/>
  <c r="J206" i="4"/>
  <c r="BK183" i="4"/>
  <c r="J181" i="4"/>
  <c r="BK173" i="4"/>
  <c r="J170" i="4"/>
  <c r="BK168" i="4"/>
  <c r="BK166" i="4"/>
  <c r="BK153" i="4"/>
  <c r="J150" i="4"/>
  <c r="BK146" i="4"/>
  <c r="J134" i="4"/>
  <c r="BK128" i="4"/>
  <c r="J125" i="4"/>
  <c r="J257" i="3"/>
  <c r="BK240" i="3"/>
  <c r="J236" i="3"/>
  <c r="BK234" i="3"/>
  <c r="J231" i="3"/>
  <c r="BK229" i="3"/>
  <c r="J223" i="3"/>
  <c r="BK217" i="3"/>
  <c r="BK211" i="3"/>
  <c r="J209" i="3"/>
  <c r="BK202" i="3"/>
  <c r="BK197" i="3"/>
  <c r="J180" i="3"/>
  <c r="J173" i="3"/>
  <c r="J164" i="3"/>
  <c r="BK146" i="3"/>
  <c r="BK141" i="3"/>
  <c r="J124" i="3"/>
  <c r="BK122" i="3"/>
  <c r="J429" i="2"/>
  <c r="J426" i="2"/>
  <c r="BK420" i="2"/>
  <c r="J417" i="2"/>
  <c r="J414" i="2"/>
  <c r="BK403" i="2"/>
  <c r="J394" i="2"/>
  <c r="BK385" i="2"/>
  <c r="J383" i="2"/>
  <c r="J379" i="2"/>
  <c r="BK373" i="2"/>
  <c r="J367" i="2"/>
  <c r="J363" i="2"/>
  <c r="J359" i="2"/>
  <c r="BK355" i="2"/>
  <c r="J344" i="2"/>
  <c r="BK338" i="2"/>
  <c r="J338" i="2"/>
  <c r="BK336" i="2"/>
  <c r="J332" i="2"/>
  <c r="BK326" i="2"/>
  <c r="J320" i="2"/>
  <c r="BK318" i="2"/>
  <c r="BK316" i="2"/>
  <c r="BK308" i="2"/>
  <c r="J297" i="2"/>
  <c r="BK292" i="2"/>
  <c r="J288" i="2"/>
  <c r="BK282" i="2"/>
  <c r="BK271" i="2"/>
  <c r="BK269" i="2"/>
  <c r="BK267" i="2"/>
  <c r="BK265" i="2"/>
  <c r="J259" i="2"/>
  <c r="J244" i="2"/>
  <c r="BK242" i="2"/>
  <c r="BK238" i="2"/>
  <c r="J236" i="2"/>
  <c r="BK234" i="2"/>
  <c r="BK228" i="2"/>
  <c r="J222" i="2"/>
  <c r="BK217" i="2"/>
  <c r="BK214" i="2"/>
  <c r="J211" i="2"/>
  <c r="J208" i="2"/>
  <c r="J203" i="2"/>
  <c r="T121" i="2" l="1"/>
  <c r="T120" i="2" s="1"/>
  <c r="BK387" i="2"/>
  <c r="J387" i="2"/>
  <c r="J99" i="2" s="1"/>
  <c r="BK121" i="3"/>
  <c r="BK120" i="3" s="1"/>
  <c r="J120" i="3" s="1"/>
  <c r="J97" i="3" s="1"/>
  <c r="T239" i="3"/>
  <c r="P121" i="4"/>
  <c r="P120" i="4"/>
  <c r="P119" i="4" s="1"/>
  <c r="AU97" i="1" s="1"/>
  <c r="P273" i="4"/>
  <c r="R118" i="5"/>
  <c r="R117" i="5" s="1"/>
  <c r="P121" i="2"/>
  <c r="P120" i="2" s="1"/>
  <c r="R387" i="2"/>
  <c r="R121" i="3"/>
  <c r="R120" i="3"/>
  <c r="BK239" i="3"/>
  <c r="J239" i="3"/>
  <c r="J99" i="3" s="1"/>
  <c r="R121" i="4"/>
  <c r="R120" i="4" s="1"/>
  <c r="T273" i="4"/>
  <c r="BK121" i="2"/>
  <c r="J121" i="2" s="1"/>
  <c r="J98" i="2" s="1"/>
  <c r="P387" i="2"/>
  <c r="P121" i="3"/>
  <c r="P120" i="3" s="1"/>
  <c r="R239" i="3"/>
  <c r="BK121" i="4"/>
  <c r="J121" i="4" s="1"/>
  <c r="J98" i="4" s="1"/>
  <c r="BK273" i="4"/>
  <c r="J273" i="4"/>
  <c r="J99" i="4" s="1"/>
  <c r="R121" i="2"/>
  <c r="R120" i="2" s="1"/>
  <c r="R119" i="2" s="1"/>
  <c r="T387" i="2"/>
  <c r="T121" i="3"/>
  <c r="T120" i="3" s="1"/>
  <c r="T119" i="3" s="1"/>
  <c r="P239" i="3"/>
  <c r="T121" i="4"/>
  <c r="T120" i="4" s="1"/>
  <c r="T119" i="4" s="1"/>
  <c r="R273" i="4"/>
  <c r="BK118" i="5"/>
  <c r="J118" i="5" s="1"/>
  <c r="J97" i="5" s="1"/>
  <c r="P118" i="5"/>
  <c r="P117" i="5" s="1"/>
  <c r="AU98" i="1" s="1"/>
  <c r="T118" i="5"/>
  <c r="T117" i="5" s="1"/>
  <c r="BK118" i="6"/>
  <c r="J118" i="6" s="1"/>
  <c r="J97" i="6" s="1"/>
  <c r="P118" i="6"/>
  <c r="P117" i="6" s="1"/>
  <c r="AU99" i="1" s="1"/>
  <c r="R118" i="6"/>
  <c r="R117" i="6" s="1"/>
  <c r="T118" i="6"/>
  <c r="T117" i="6" s="1"/>
  <c r="BE238" i="2"/>
  <c r="BE247" i="2"/>
  <c r="BE257" i="2"/>
  <c r="BE261" i="2"/>
  <c r="BE271" i="2"/>
  <c r="BE273" i="2"/>
  <c r="BE276" i="2"/>
  <c r="BE292" i="2"/>
  <c r="BE297" i="2"/>
  <c r="BE300" i="2"/>
  <c r="BE305" i="2"/>
  <c r="BE308" i="2"/>
  <c r="BE311" i="2"/>
  <c r="BE314" i="2"/>
  <c r="BE322" i="2"/>
  <c r="BE328" i="2"/>
  <c r="BE332" i="2"/>
  <c r="BE334" i="2"/>
  <c r="BE340" i="2"/>
  <c r="BE347" i="2"/>
  <c r="BE349" i="2"/>
  <c r="BE361" i="2"/>
  <c r="BE365" i="2"/>
  <c r="BE371" i="2"/>
  <c r="BE379" i="2"/>
  <c r="BE383" i="2"/>
  <c r="BE388" i="2"/>
  <c r="BE391" i="2"/>
  <c r="BE397" i="2"/>
  <c r="BE400" i="2"/>
  <c r="BE406" i="2"/>
  <c r="BE408" i="2"/>
  <c r="BE429" i="2"/>
  <c r="J89" i="3"/>
  <c r="E109" i="3"/>
  <c r="F116" i="3"/>
  <c r="BE135" i="3"/>
  <c r="BE150" i="3"/>
  <c r="BE156" i="3"/>
  <c r="BE167" i="3"/>
  <c r="BE173" i="3"/>
  <c r="BE178" i="3"/>
  <c r="BE183" i="3"/>
  <c r="BE205" i="3"/>
  <c r="BE213" i="3"/>
  <c r="BE225" i="3"/>
  <c r="BE243" i="3"/>
  <c r="BE246" i="3"/>
  <c r="BE254" i="3"/>
  <c r="F92" i="4"/>
  <c r="J113" i="4"/>
  <c r="J116" i="4"/>
  <c r="BE125" i="4"/>
  <c r="BE128" i="4"/>
  <c r="BE138" i="4"/>
  <c r="BE142" i="4"/>
  <c r="BE156" i="4"/>
  <c r="BE175" i="4"/>
  <c r="BE177" i="4"/>
  <c r="BE185" i="4"/>
  <c r="BE191" i="4"/>
  <c r="BE193" i="4"/>
  <c r="BE215" i="4"/>
  <c r="BE242" i="4"/>
  <c r="BE255" i="4"/>
  <c r="J89" i="5"/>
  <c r="J113" i="5"/>
  <c r="BE121" i="5"/>
  <c r="BE123" i="5"/>
  <c r="BE132" i="5"/>
  <c r="BE149" i="5"/>
  <c r="BE153" i="5"/>
  <c r="BE169" i="5"/>
  <c r="F92" i="2"/>
  <c r="E109" i="2"/>
  <c r="J113" i="2"/>
  <c r="J115" i="2"/>
  <c r="BE122" i="2"/>
  <c r="BE128" i="2"/>
  <c r="BE147" i="2"/>
  <c r="BE155" i="2"/>
  <c r="BE157" i="2"/>
  <c r="BE166" i="2"/>
  <c r="BE169" i="2"/>
  <c r="BE175" i="2"/>
  <c r="BE180" i="2"/>
  <c r="BE187" i="2"/>
  <c r="BE197" i="2"/>
  <c r="BE199" i="2"/>
  <c r="BE203" i="2"/>
  <c r="BE205" i="2"/>
  <c r="BE217" i="2"/>
  <c r="BE222" i="2"/>
  <c r="BE234" i="2"/>
  <c r="BE259" i="2"/>
  <c r="BE263" i="2"/>
  <c r="BE286" i="2"/>
  <c r="BE318" i="2"/>
  <c r="BE320" i="2"/>
  <c r="BE336" i="2"/>
  <c r="BE353" i="2"/>
  <c r="BE355" i="2"/>
  <c r="BE359" i="2"/>
  <c r="BE363" i="2"/>
  <c r="BE375" i="2"/>
  <c r="BE377" i="2"/>
  <c r="BE385" i="2"/>
  <c r="BE420" i="2"/>
  <c r="BE432" i="2"/>
  <c r="BE435" i="2"/>
  <c r="BE438" i="2"/>
  <c r="J91" i="3"/>
  <c r="BE122" i="3"/>
  <c r="BE141" i="3"/>
  <c r="BE146" i="3"/>
  <c r="BE170" i="3"/>
  <c r="BE176" i="3"/>
  <c r="BE180" i="3"/>
  <c r="BE188" i="3"/>
  <c r="BE191" i="3"/>
  <c r="BE217" i="3"/>
  <c r="BE223" i="3"/>
  <c r="BE231" i="3"/>
  <c r="BE249" i="3"/>
  <c r="BE131" i="4"/>
  <c r="BE179" i="4"/>
  <c r="BE187" i="4"/>
  <c r="BE189" i="4"/>
  <c r="BE197" i="4"/>
  <c r="BE201" i="4"/>
  <c r="BE212" i="4"/>
  <c r="BE228" i="4"/>
  <c r="BE230" i="4"/>
  <c r="BE237" i="4"/>
  <c r="BE239" i="4"/>
  <c r="BE247" i="4"/>
  <c r="BE249" i="4"/>
  <c r="BE251" i="4"/>
  <c r="BE261" i="4"/>
  <c r="BE264" i="4"/>
  <c r="E85" i="5"/>
  <c r="BE119" i="5"/>
  <c r="BE126" i="5"/>
  <c r="BE134" i="5"/>
  <c r="BE140" i="5"/>
  <c r="BE143" i="5"/>
  <c r="BE151" i="5"/>
  <c r="BE160" i="5"/>
  <c r="BE163" i="5"/>
  <c r="BE165" i="5"/>
  <c r="BE171" i="5"/>
  <c r="BE179" i="5"/>
  <c r="J92" i="6"/>
  <c r="J92" i="2"/>
  <c r="BE125" i="2"/>
  <c r="BE131" i="2"/>
  <c r="BE136" i="2"/>
  <c r="BE141" i="2"/>
  <c r="BE144" i="2"/>
  <c r="BE152" i="2"/>
  <c r="BE160" i="2"/>
  <c r="BE163" i="2"/>
  <c r="BE172" i="2"/>
  <c r="BE178" i="2"/>
  <c r="BE182" i="2"/>
  <c r="BE184" i="2"/>
  <c r="BE190" i="2"/>
  <c r="BE192" i="2"/>
  <c r="BE194" i="2"/>
  <c r="BE201" i="2"/>
  <c r="BE214" i="2"/>
  <c r="BE225" i="2"/>
  <c r="BE236" i="2"/>
  <c r="BE240" i="2"/>
  <c r="BE242" i="2"/>
  <c r="BE244" i="2"/>
  <c r="BE249" i="2"/>
  <c r="BE251" i="2"/>
  <c r="BE267" i="2"/>
  <c r="BE269" i="2"/>
  <c r="BE282" i="2"/>
  <c r="BE284" i="2"/>
  <c r="BE288" i="2"/>
  <c r="BE290" i="2"/>
  <c r="BE316" i="2"/>
  <c r="BE324" i="2"/>
  <c r="BE326" i="2"/>
  <c r="BE338" i="2"/>
  <c r="BE351" i="2"/>
  <c r="BE369" i="2"/>
  <c r="BE373" i="2"/>
  <c r="BE394" i="2"/>
  <c r="BE414" i="2"/>
  <c r="BE426" i="2"/>
  <c r="J116" i="3"/>
  <c r="BE124" i="3"/>
  <c r="BE132" i="3"/>
  <c r="BE139" i="3"/>
  <c r="BE160" i="3"/>
  <c r="BE194" i="3"/>
  <c r="BE199" i="3"/>
  <c r="BE202" i="3"/>
  <c r="BE209" i="3"/>
  <c r="BE211" i="3"/>
  <c r="BE236" i="3"/>
  <c r="BE257" i="3"/>
  <c r="BE260" i="3"/>
  <c r="E85" i="4"/>
  <c r="J115" i="4"/>
  <c r="BE122" i="4"/>
  <c r="BE134" i="4"/>
  <c r="BE146" i="4"/>
  <c r="BE153" i="4"/>
  <c r="BE159" i="4"/>
  <c r="BE166" i="4"/>
  <c r="BE168" i="4"/>
  <c r="BE170" i="4"/>
  <c r="BE183" i="4"/>
  <c r="BE204" i="4"/>
  <c r="BE209" i="4"/>
  <c r="BE218" i="4"/>
  <c r="BE235" i="4"/>
  <c r="BE245" i="4"/>
  <c r="BE253" i="4"/>
  <c r="BE258" i="4"/>
  <c r="BE266" i="4"/>
  <c r="BE280" i="4"/>
  <c r="F92" i="5"/>
  <c r="BE129" i="5"/>
  <c r="BE156" i="5"/>
  <c r="BE167" i="5"/>
  <c r="BE175" i="5"/>
  <c r="BE208" i="2"/>
  <c r="BE211" i="2"/>
  <c r="BE220" i="2"/>
  <c r="BE228" i="2"/>
  <c r="BE231" i="2"/>
  <c r="BE254" i="2"/>
  <c r="BE265" i="2"/>
  <c r="BE279" i="2"/>
  <c r="BE295" i="2"/>
  <c r="BE303" i="2"/>
  <c r="BE330" i="2"/>
  <c r="BE342" i="2"/>
  <c r="BE344" i="2"/>
  <c r="BE357" i="2"/>
  <c r="BE367" i="2"/>
  <c r="BE381" i="2"/>
  <c r="BE403" i="2"/>
  <c r="BE411" i="2"/>
  <c r="BE417" i="2"/>
  <c r="BE126" i="3"/>
  <c r="BE129" i="3"/>
  <c r="BE143" i="3"/>
  <c r="BE153" i="3"/>
  <c r="BE164" i="3"/>
  <c r="BE197" i="3"/>
  <c r="BE207" i="3"/>
  <c r="BE215" i="3"/>
  <c r="BE220" i="3"/>
  <c r="BE227" i="3"/>
  <c r="BE229" i="3"/>
  <c r="BE234" i="3"/>
  <c r="BE240" i="3"/>
  <c r="BE150" i="4"/>
  <c r="BE163" i="4"/>
  <c r="BE173" i="4"/>
  <c r="BE181" i="4"/>
  <c r="BE195" i="4"/>
  <c r="BE206" i="4"/>
  <c r="BE222" i="4"/>
  <c r="BE225" i="4"/>
  <c r="BE233" i="4"/>
  <c r="BE268" i="4"/>
  <c r="BE270" i="4"/>
  <c r="BE274" i="4"/>
  <c r="BE277" i="4"/>
  <c r="BE283" i="4"/>
  <c r="BE286" i="4"/>
  <c r="BE137" i="5"/>
  <c r="BE158" i="5"/>
  <c r="BE173" i="5"/>
  <c r="BE177" i="5"/>
  <c r="E85" i="6"/>
  <c r="J89" i="6"/>
  <c r="J91" i="6"/>
  <c r="F92" i="6"/>
  <c r="BE119" i="6"/>
  <c r="BE121" i="6"/>
  <c r="BE123" i="6"/>
  <c r="BE126" i="6"/>
  <c r="BE129" i="6"/>
  <c r="BE132" i="6"/>
  <c r="BE135" i="6"/>
  <c r="BE138" i="6"/>
  <c r="F34" i="2"/>
  <c r="BA95" i="1"/>
  <c r="F36" i="2"/>
  <c r="BC95" i="1" s="1"/>
  <c r="F34" i="4"/>
  <c r="BA97" i="1"/>
  <c r="F36" i="5"/>
  <c r="BC98" i="1" s="1"/>
  <c r="F35" i="2"/>
  <c r="BB95" i="1"/>
  <c r="F35" i="4"/>
  <c r="BB97" i="1" s="1"/>
  <c r="F36" i="3"/>
  <c r="BC96" i="1"/>
  <c r="J34" i="4"/>
  <c r="AW97" i="1" s="1"/>
  <c r="F36" i="4"/>
  <c r="BC97" i="1"/>
  <c r="F37" i="5"/>
  <c r="BD98" i="1" s="1"/>
  <c r="F34" i="6"/>
  <c r="BA99" i="1" s="1"/>
  <c r="F35" i="6"/>
  <c r="BB99" i="1" s="1"/>
  <c r="J34" i="5"/>
  <c r="AW98" i="1"/>
  <c r="F35" i="3"/>
  <c r="BB96" i="1" s="1"/>
  <c r="F37" i="2"/>
  <c r="BD95" i="1"/>
  <c r="F34" i="5"/>
  <c r="BA98" i="1" s="1"/>
  <c r="F35" i="5"/>
  <c r="BB98" i="1"/>
  <c r="F36" i="6"/>
  <c r="BC99" i="1" s="1"/>
  <c r="J34" i="3"/>
  <c r="AW96" i="1"/>
  <c r="J34" i="2"/>
  <c r="AW95" i="1" s="1"/>
  <c r="F37" i="4"/>
  <c r="BD97" i="1"/>
  <c r="F34" i="3"/>
  <c r="BA96" i="1" s="1"/>
  <c r="F37" i="3"/>
  <c r="BD96" i="1"/>
  <c r="J34" i="6"/>
  <c r="AW99" i="1" s="1"/>
  <c r="F37" i="6"/>
  <c r="BD99" i="1"/>
  <c r="R119" i="3" l="1"/>
  <c r="P119" i="2"/>
  <c r="AU95" i="1"/>
  <c r="T119" i="2"/>
  <c r="P119" i="3"/>
  <c r="AU96" i="1" s="1"/>
  <c r="R119" i="4"/>
  <c r="BK119" i="3"/>
  <c r="J119" i="3"/>
  <c r="J121" i="3"/>
  <c r="J98" i="3"/>
  <c r="BK120" i="2"/>
  <c r="J120" i="2"/>
  <c r="J97" i="2" s="1"/>
  <c r="BK120" i="4"/>
  <c r="J120" i="4"/>
  <c r="J97" i="4"/>
  <c r="BK117" i="5"/>
  <c r="J117" i="5"/>
  <c r="J96" i="5"/>
  <c r="BK117" i="6"/>
  <c r="J117" i="6" s="1"/>
  <c r="J96" i="6" s="1"/>
  <c r="F33" i="4"/>
  <c r="AZ97" i="1" s="1"/>
  <c r="F33" i="2"/>
  <c r="AZ95" i="1" s="1"/>
  <c r="J30" i="3"/>
  <c r="AG96" i="1" s="1"/>
  <c r="F33" i="3"/>
  <c r="AZ96" i="1" s="1"/>
  <c r="BA94" i="1"/>
  <c r="W30" i="1" s="1"/>
  <c r="J33" i="2"/>
  <c r="AV95" i="1" s="1"/>
  <c r="AT95" i="1" s="1"/>
  <c r="BB94" i="1"/>
  <c r="W31" i="1" s="1"/>
  <c r="BD94" i="1"/>
  <c r="W33" i="1" s="1"/>
  <c r="J33" i="3"/>
  <c r="AV96" i="1"/>
  <c r="AT96" i="1" s="1"/>
  <c r="BC94" i="1"/>
  <c r="W32" i="1" s="1"/>
  <c r="J33" i="4"/>
  <c r="AV97" i="1" s="1"/>
  <c r="AT97" i="1" s="1"/>
  <c r="J33" i="5"/>
  <c r="AV98" i="1"/>
  <c r="AT98" i="1" s="1"/>
  <c r="F33" i="5"/>
  <c r="AZ98" i="1"/>
  <c r="F33" i="6"/>
  <c r="AZ99" i="1" s="1"/>
  <c r="J33" i="6"/>
  <c r="AV99" i="1" s="1"/>
  <c r="AT99" i="1" s="1"/>
  <c r="J39" i="3" l="1"/>
  <c r="J96" i="3"/>
  <c r="BK119" i="4"/>
  <c r="J119" i="4"/>
  <c r="J96" i="4"/>
  <c r="BK119" i="2"/>
  <c r="J119" i="2"/>
  <c r="AN96" i="1"/>
  <c r="AZ94" i="1"/>
  <c r="W29" i="1" s="1"/>
  <c r="J30" i="2"/>
  <c r="AG95" i="1"/>
  <c r="AN95" i="1"/>
  <c r="AU94" i="1"/>
  <c r="AX94" i="1"/>
  <c r="J30" i="5"/>
  <c r="AG98" i="1"/>
  <c r="AN98" i="1" s="1"/>
  <c r="J30" i="6"/>
  <c r="AG99" i="1"/>
  <c r="AN99" i="1" s="1"/>
  <c r="AW94" i="1"/>
  <c r="AK30" i="1" s="1"/>
  <c r="AY94" i="1"/>
  <c r="J39" i="2" l="1"/>
  <c r="J96" i="2"/>
  <c r="J39" i="5"/>
  <c r="J39" i="6"/>
  <c r="AV94" i="1"/>
  <c r="AK29" i="1" s="1"/>
  <c r="J30" i="4"/>
  <c r="AG97" i="1"/>
  <c r="AN97" i="1" s="1"/>
  <c r="J39" i="4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<sst xmlns="http://schemas.openxmlformats.org/spreadsheetml/2006/main" count="7233" uniqueCount="1207">
  <si>
    <t>Export Komplet</t>
  </si>
  <si>
    <t/>
  </si>
  <si>
    <t>2.0</t>
  </si>
  <si>
    <t>ZAMOK</t>
  </si>
  <si>
    <t>False</t>
  </si>
  <si>
    <t>{cdd07d1f-d517-4a4b-8165-b88f0eb75717}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</si>
  <si>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</si>
  <si>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</si>
  <si>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</si>
  <si>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</si>
  <si>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</si>
  <si>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</si>
  <si>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</si>
  <si>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</si>
  <si>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</si>
  <si>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</si>
  <si>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</si>
  <si>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a výhybek v žst. Rýmařov</t>
  </si>
  <si>
    <t>KSO:</t>
  </si>
  <si>
    <t>CC-CZ:</t>
  </si>
  <si>
    <t>Místo:</t>
  </si>
  <si>
    <t>PS Bruntál</t>
  </si>
  <si>
    <t>Datum:</t>
  </si>
  <si>
    <t>15. 3. 2021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</si>
  <si>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</si>
  <si>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</si>
  <si>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</si>
  <si>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</si>
  <si>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</si>
  <si>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</si>
  <si>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</si>
  <si>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</si>
  <si>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</si>
  <si>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</si>
  <si>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</si>
  <si>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</si>
  <si>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</si>
  <si>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</si>
  <si>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</si>
  <si>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</si>
  <si>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</si>
  <si>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</si>
  <si>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</si>
  <si>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</si>
  <si>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</si>
  <si>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</si>
  <si>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</si>
  <si>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</si>
  <si>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</si>
  <si>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</si>
  <si>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</si>
  <si>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</si>
  <si>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</si>
  <si>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</si>
  <si>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</si>
  <si>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</si>
  <si>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</si>
  <si>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</si>
  <si>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</si>
  <si>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</si>
  <si>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</si>
  <si>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</si>
  <si>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</si>
  <si>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</si>
  <si>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</si>
  <si>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</si>
  <si>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</si>
  <si>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</si>
  <si>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</si>
  <si>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</si>
  <si>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</si>
  <si>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</si>
  <si>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</si>
  <si>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</si>
  <si>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</si>
  <si>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</si>
  <si>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</si>
  <si>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</si>
  <si>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</si>
  <si>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</si>
  <si>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</si>
  <si>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</si>
  <si>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</si>
  <si>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</si>
  <si>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</si>
  <si>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{5a02b03e-336d-4ca5-a2a8-e6298f79a404}</t>
  </si>
  <si>
    <t>2</t>
  </si>
  <si>
    <t>SO 02</t>
  </si>
  <si>
    <t xml:space="preserve">Oprava nástupiště v žst. Rýmařov </t>
  </si>
  <si>
    <t>{7a2eea3b-08c0-48b4-a693-d7154e03736d}</t>
  </si>
  <si>
    <t>SO 03</t>
  </si>
  <si>
    <t>Oprava opěrné zídky v žst. Rýmařov</t>
  </si>
  <si>
    <t>{82868f80-0636-4604-b383-6113f4a51589}</t>
  </si>
  <si>
    <t>PS 01</t>
  </si>
  <si>
    <t>Úprava zabezpečovacího zařízení v žst. Rýmařov</t>
  </si>
  <si>
    <t>{80eeaf93-c972-40b3-9f19-c3c5ecbbebeb}</t>
  </si>
  <si>
    <t>824</t>
  </si>
  <si>
    <t>VON</t>
  </si>
  <si>
    <t>{55bf703d-f869-4d01-b926-cfe7705e6181}</t>
  </si>
  <si>
    <t>KRYCÍ LIST SOUPISU PRACÍ</t>
  </si>
  <si>
    <t>Objekt:</t>
  </si>
  <si>
    <t>SO 01 - Oprava staničních kolejí a výhybek v žst. Rýmařov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</si>
  <si>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</si>
  <si>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</si>
  <si>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</si>
  <si>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</si>
  <si>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</si>
  <si>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</si>
  <si>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</si>
  <si>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</si>
  <si>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</si>
  <si>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</si>
  <si>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</si>
  <si>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</si>
  <si>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</si>
  <si>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</si>
  <si>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</si>
  <si>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</si>
  <si>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</si>
  <si>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</si>
  <si>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</si>
  <si>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</si>
  <si>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</si>
  <si>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</si>
  <si>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</si>
  <si>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</si>
  <si>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</si>
  <si>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</si>
  <si>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</si>
  <si>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5911655040</t>
  </si>
  <si>
    <t>Demontáž jednoduché výhybky na úložišti dřevěné pražce soustavy S49</t>
  </si>
  <si>
    <t>m</t>
  </si>
  <si>
    <t>Sborník UOŽI 01 2021</t>
  </si>
  <si>
    <t>4</t>
  </si>
  <si>
    <t>1909888374</t>
  </si>
  <si>
    <t>PP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</si>
  <si>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</si>
  <si>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VV</t>
  </si>
  <si>
    <t>3*43,75+1*49,85</t>
  </si>
  <si>
    <t>5911629040</t>
  </si>
  <si>
    <t>Montáž jednoduché výhybky na úložišti dřevěné pražce soustavy S49</t>
  </si>
  <si>
    <t>-675317310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</si>
  <si>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</si>
  <si>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3*43,75+3*49,85</t>
  </si>
  <si>
    <t>3</t>
  </si>
  <si>
    <t>5913300020</t>
  </si>
  <si>
    <t>Demontáž silničních panelů komunikace trvalá</t>
  </si>
  <si>
    <t>m2</t>
  </si>
  <si>
    <t>1402141736</t>
  </si>
  <si>
    <t>Demontáž silničních panelů komunikace trvalá. Poznámka: 1. V cenách jsou započteny náklady na odstranění panelů, úpravu plochy a naložení na dopravní prostředek.</t>
  </si>
  <si>
    <t>(1,40*1,00)*4+(1,40*1,00)*1+(2,00*0,50)*6</t>
  </si>
  <si>
    <t>981513116 R</t>
  </si>
  <si>
    <t>Demolice konstrukcí objektů z betonu prostého těžkou mechanizací</t>
  </si>
  <si>
    <t>m3</t>
  </si>
  <si>
    <t>469213205</t>
  </si>
  <si>
    <t>Demolice konstrukcí objektů  těžkými mechanizačními prostředky konstrukcí z betonu prostého</t>
  </si>
  <si>
    <t xml:space="preserve">2*(0,5*0,3*5)+(0,5*0,3*2) </t>
  </si>
  <si>
    <t>2,5*2*0,5</t>
  </si>
  <si>
    <t>Součet</t>
  </si>
  <si>
    <t>5915007020</t>
  </si>
  <si>
    <t>Zásyp jam nebo rýh sypaninou na železničním spodku se zhutněním</t>
  </si>
  <si>
    <t>-989374228</t>
  </si>
  <si>
    <t>Zásyp jam nebo rýh sypaninou na železničním spodku se zhutněním. Poznámka: 1. Ceny zásypu jam a rýh se zhutněním jsou určeny pro jakoukoliv míru zhutnění.</t>
  </si>
  <si>
    <t>6</t>
  </si>
  <si>
    <t>5907050120</t>
  </si>
  <si>
    <t>Dělení kolejnic kyslíkem soustavy S49 nebo T</t>
  </si>
  <si>
    <t>kus</t>
  </si>
  <si>
    <t>-306944046</t>
  </si>
  <si>
    <t>Dělení kolejnic kyslíkem soustavy S49 nebo T. Poznámka: 1. V cenách jsou započteny náklady na manipulaci, podložení, označení a provedení řezu kolejnice.</t>
  </si>
  <si>
    <t>P</t>
  </si>
  <si>
    <t>Poznámka k položce:_x000D_
Řez=kus</t>
  </si>
  <si>
    <t>7</t>
  </si>
  <si>
    <t>5908005430</t>
  </si>
  <si>
    <t>Oprava kolejnicového styku demontáž spojek tv. S49</t>
  </si>
  <si>
    <t>styk</t>
  </si>
  <si>
    <t>-1996887686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</si>
  <si>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</si>
  <si>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</si>
  <si>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8</t>
  </si>
  <si>
    <t>5999010010</t>
  </si>
  <si>
    <t>Vyjmutí a snesení konstrukcí nebo dílů hmotnosti do 10 t</t>
  </si>
  <si>
    <t>t</t>
  </si>
  <si>
    <t>1048122217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</si>
  <si>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</si>
  <si>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832,00*0,295298</t>
  </si>
  <si>
    <t>10*12,260+1*12,970</t>
  </si>
  <si>
    <t>9</t>
  </si>
  <si>
    <t>5999010020</t>
  </si>
  <si>
    <t>Vyjmutí a snesení konstrukcí nebo dílů hmotnosti přes 10 do 20 t</t>
  </si>
  <si>
    <t>-1097566766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</si>
  <si>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</si>
  <si>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253,00*0,546098</t>
  </si>
  <si>
    <t>10</t>
  </si>
  <si>
    <t>-74562514</t>
  </si>
  <si>
    <t>11</t>
  </si>
  <si>
    <t>5905055020</t>
  </si>
  <si>
    <t>Odstranění stávajícího kolejového lože odtěžením ve výhybce</t>
  </si>
  <si>
    <t>1503216192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</si>
  <si>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</si>
  <si>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6*63,000</t>
  </si>
  <si>
    <t>12</t>
  </si>
  <si>
    <t>5905055010</t>
  </si>
  <si>
    <t>Odstranění stávajícího kolejového lože odtěžením v koleji</t>
  </si>
  <si>
    <t>972300597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</si>
  <si>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</si>
  <si>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850,00*1,568+103,00*1,549</t>
  </si>
  <si>
    <t>13</t>
  </si>
  <si>
    <t>5915020010</t>
  </si>
  <si>
    <t>Povrchová úprava plochy železničního spodku</t>
  </si>
  <si>
    <t>-1203163458</t>
  </si>
  <si>
    <t>Povrchová úprava plochy železničního spodku. Poznámka: 1. V cenách jsou započteny náklady na urovnání a úpravu ploch nebo skládek výzisku kameniva a zeminy s jejich případnou rekultivací.</t>
  </si>
  <si>
    <t>3,40*953,00+6*(30,00*5,00)</t>
  </si>
  <si>
    <t>14</t>
  </si>
  <si>
    <t>213141112 R</t>
  </si>
  <si>
    <t>Zřízení vrstvy z geotextilie v rovině nebo ve sklonu do 1:5 š do 6 m</t>
  </si>
  <si>
    <t>-1564330396</t>
  </si>
  <si>
    <t>Zřízení vrstvy z geotextilie  filtrační, separační, odvodňovací, ochranné, výztužné nebo protierozní v rovině nebo ve sklonu do 1:5, šířky přes 3 do 6 m</t>
  </si>
  <si>
    <t>5905060020</t>
  </si>
  <si>
    <t>Zřízení nového kolejového lože ve výhybce</t>
  </si>
  <si>
    <t>2079664229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</si>
  <si>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</si>
  <si>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3*67,000+3*58,000</t>
  </si>
  <si>
    <t>16</t>
  </si>
  <si>
    <t>5905060010</t>
  </si>
  <si>
    <t>Zřízení nového kolejového lože v koleji</t>
  </si>
  <si>
    <t>470154796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</si>
  <si>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</si>
  <si>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850,00*1,699+103,00*1,549</t>
  </si>
  <si>
    <t>17</t>
  </si>
  <si>
    <t>5999015010</t>
  </si>
  <si>
    <t>Vložení konstrukcí nebo dílů hmotnosti do 10 t</t>
  </si>
  <si>
    <t>395868951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</si>
  <si>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</si>
  <si>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3*17,620+3*13,830</t>
  </si>
  <si>
    <t>18</t>
  </si>
  <si>
    <t>5906130380</t>
  </si>
  <si>
    <t>Montáž kolejového roštu v ose koleje pražce betonové vystrojené tv. S49 rozdělení "c"</t>
  </si>
  <si>
    <t>km</t>
  </si>
  <si>
    <t>174139093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</si>
  <si>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</si>
  <si>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19</t>
  </si>
  <si>
    <t>5906130070</t>
  </si>
  <si>
    <t>Montáž kolejového roštu v ose koleje pražce dřevěné nevystrojené tv. S49 rozdělení "c"</t>
  </si>
  <si>
    <t>-1709698481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</si>
  <si>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</si>
  <si>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20</t>
  </si>
  <si>
    <t>5914152020</t>
  </si>
  <si>
    <t>Zřízení zarážedla kolejnicového</t>
  </si>
  <si>
    <t>1728069168</t>
  </si>
  <si>
    <t>Zřízení zarážedla kolejnicového. Poznámka: 1. V cenách jsou započteny náklady na zřízení podle vzorového listu. 2. V cenách nejsou obsaženy náklady na dodávku materiálu.</t>
  </si>
  <si>
    <t>92538111 R</t>
  </si>
  <si>
    <t>Kolejové zarážedlo typu "Sudop" dle vzorového listu, vč. štěrkopískového lože</t>
  </si>
  <si>
    <t>1244709624</t>
  </si>
  <si>
    <t xml:space="preserve">Poznámka k položce:_x000D_
včetně dodávky materiálu </t>
  </si>
  <si>
    <t>22</t>
  </si>
  <si>
    <t>5909042010</t>
  </si>
  <si>
    <t>Přesná úprava GPK výhybky směrové a výškové uspořádání pražce dřevěné nebo ocelové</t>
  </si>
  <si>
    <t>-1183031779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</si>
  <si>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</si>
  <si>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3*43,75+3*49,85+1*37,83</t>
  </si>
  <si>
    <t>23</t>
  </si>
  <si>
    <t>5909032020</t>
  </si>
  <si>
    <t>Přesná úprava GPK koleje směrové a výškové uspořádání pražce betonové</t>
  </si>
  <si>
    <t>1895212042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</si>
  <si>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</si>
  <si>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24</t>
  </si>
  <si>
    <t>5909032010</t>
  </si>
  <si>
    <t>Přesná úprava GPK koleje směrové a výškové uspořádání pražce dřevěné nebo ocelové</t>
  </si>
  <si>
    <t>-1873992807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</si>
  <si>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</si>
  <si>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25</t>
  </si>
  <si>
    <t>5909040010</t>
  </si>
  <si>
    <t>Následná úprava GPK výhybky směrové a výškové uspořádání pražce dřevěné nebo ocelové</t>
  </si>
  <si>
    <t>-1833292626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</si>
  <si>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</si>
  <si>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</si>
  <si>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5909030020</t>
  </si>
  <si>
    <t>Následná úprava GPK koleje směrové a výškové uspořádání pražce betonové</t>
  </si>
  <si>
    <t>-1225374260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</si>
  <si>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</si>
  <si>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</t>
  </si>
  <si>
    <t>5909030010</t>
  </si>
  <si>
    <t>Následná úprava GPK koleje směrové a výškové uspořádání pražce dřevěné nebo ocelové</t>
  </si>
  <si>
    <t>-2057265218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</si>
  <si>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</si>
  <si>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28</t>
  </si>
  <si>
    <t>5905105040</t>
  </si>
  <si>
    <t>Doplnění KL kamenivem souvisle strojně ve výhybce</t>
  </si>
  <si>
    <t>892563777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</si>
  <si>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</si>
  <si>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29</t>
  </si>
  <si>
    <t>5905105030</t>
  </si>
  <si>
    <t>Doplnění KL kamenivem souvisle strojně v koleji</t>
  </si>
  <si>
    <t>-2012354180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</si>
  <si>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</si>
  <si>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30</t>
  </si>
  <si>
    <t>5910020030</t>
  </si>
  <si>
    <t>Svařování kolejnic termitem plný předehřev standardní spára svar sériový tv. S49</t>
  </si>
  <si>
    <t>svar</t>
  </si>
  <si>
    <t>-1070121412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</si>
  <si>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</si>
  <si>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82+20</t>
  </si>
  <si>
    <t>31</t>
  </si>
  <si>
    <t>5910050010</t>
  </si>
  <si>
    <t>Umožnění volné dilatace dílů výhybek demontáž upevňovadel výhybka I. generace</t>
  </si>
  <si>
    <t>-133341498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</si>
  <si>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</si>
  <si>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32</t>
  </si>
  <si>
    <t>5910050110</t>
  </si>
  <si>
    <t>Umožnění volné dilatace dílů výhybek montáž upevňovadel výhybka I. generace</t>
  </si>
  <si>
    <t>2101859963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</si>
  <si>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</si>
  <si>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33</t>
  </si>
  <si>
    <t>5910040310</t>
  </si>
  <si>
    <t>Umožnění volné dilatace kolejnice demontáž upevňovadel s osazením kluzných podložek rozdělení pražců "c"</t>
  </si>
  <si>
    <t>1531357526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</si>
  <si>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</si>
  <si>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953,00*2</t>
  </si>
  <si>
    <t>34</t>
  </si>
  <si>
    <t>5910040410</t>
  </si>
  <si>
    <t>Umožnění volné dilatace kolejnice montáž upevňovadel s odstraněním kluzných podložek rozdělení pražců "c"</t>
  </si>
  <si>
    <t>-839531605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</si>
  <si>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</si>
  <si>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</t>
  </si>
  <si>
    <t>5908010130</t>
  </si>
  <si>
    <t>Zřízení kolejnicového styku s rozřezem a vrtáním - 4 otvory tv. S49</t>
  </si>
  <si>
    <t>1963602084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</si>
  <si>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</si>
  <si>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36</t>
  </si>
  <si>
    <t>5905025110</t>
  </si>
  <si>
    <t>Doplnění stezky štěrkodrtí souvislé</t>
  </si>
  <si>
    <t>-1940161218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</si>
  <si>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</si>
  <si>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830,00*1,00*0,05</t>
  </si>
  <si>
    <t>37</t>
  </si>
  <si>
    <t>5905023020</t>
  </si>
  <si>
    <t>Úprava povrchu stezky rozprostřením štěrkodrtě přes 3 do 5 cm</t>
  </si>
  <si>
    <t>1820583693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</si>
  <si>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</si>
  <si>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830,00*1,00</t>
  </si>
  <si>
    <t>38</t>
  </si>
  <si>
    <t>5912023010</t>
  </si>
  <si>
    <t>Demontáž návěstidla uloženého ve stezce námezníku</t>
  </si>
  <si>
    <t>1284187370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</si>
  <si>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</si>
  <si>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Návěstidlo=kus</t>
  </si>
  <si>
    <t>39</t>
  </si>
  <si>
    <t>5912037010</t>
  </si>
  <si>
    <t>Montáž návěstidla uloženého ve stezce námezníku</t>
  </si>
  <si>
    <t>1052540494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</si>
  <si>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</si>
  <si>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40</t>
  </si>
  <si>
    <t>5912065210</t>
  </si>
  <si>
    <t>Montáž zajišťovací značky včetně sloupku a základu konzolové</t>
  </si>
  <si>
    <t>147802521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</si>
  <si>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</si>
  <si>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41</t>
  </si>
  <si>
    <t>5912065020</t>
  </si>
  <si>
    <t>Montáž zajišťovací značky samostatné hřeb</t>
  </si>
  <si>
    <t>-1432436346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</si>
  <si>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</si>
  <si>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42</t>
  </si>
  <si>
    <t>5912045120</t>
  </si>
  <si>
    <t>Montáž návěstidla včetně sloupku a patky místa zastavení</t>
  </si>
  <si>
    <t>599937451</t>
  </si>
  <si>
    <t>Montáž návěstidla včetně sloupku a patky místa zastavení. Poznámka: 1. V cenách jsou započteny náklady na zemní práce, montáž patky, sloupku a návěstidla, úpravu a rozprostření zeminy na terén. 2. V cenách nejsou obsaženy náklady na dodávku materiálu.</t>
  </si>
  <si>
    <t>43</t>
  </si>
  <si>
    <t>-539668262</t>
  </si>
  <si>
    <t>44</t>
  </si>
  <si>
    <t>5913235020</t>
  </si>
  <si>
    <t>Dělení AB komunikace řezáním hloubky do 20 cm</t>
  </si>
  <si>
    <t>-93502118</t>
  </si>
  <si>
    <t>Dělení AB komunikace řezáním hloubky do 20 cm. Poznámka: 1. V cenách jsou započteny náklady na provedení úkolu.</t>
  </si>
  <si>
    <t>45</t>
  </si>
  <si>
    <t>5913240020</t>
  </si>
  <si>
    <t>Odstranění AB komunikace odtěžením nebo frézováním hloubky do 20 cm</t>
  </si>
  <si>
    <t>1153988626</t>
  </si>
  <si>
    <t>Odstranění AB komunikace odtěžením nebo frézováním hloubky do 20 cm. Poznámka: 1. V cenách jsou započteny náklady na odtěžení nebo frézování a naložení výzisku na dopravní prostředek.</t>
  </si>
  <si>
    <t>100,00*0,30</t>
  </si>
  <si>
    <t>46</t>
  </si>
  <si>
    <t>9902900400</t>
  </si>
  <si>
    <t>Uložení objemnějšího kusového materiálu, vybouraných hmot</t>
  </si>
  <si>
    <t>-452660855</t>
  </si>
  <si>
    <t>Uložení objemnějšího kusového materiálu, vybouraných hmot    Poznámka: 1. Ceny jsou určeny pro skládání materiálu z vlastních zásob objednatele.</t>
  </si>
  <si>
    <t>47</t>
  </si>
  <si>
    <t>5906010050</t>
  </si>
  <si>
    <t>Ruční výměna pražce v KL zapuštěném pražec dřevěný výhybkový délky přes 4 do 5 m</t>
  </si>
  <si>
    <t>-498392140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</si>
  <si>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</si>
  <si>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48</t>
  </si>
  <si>
    <t>5911655050</t>
  </si>
  <si>
    <t>Demontáž jednoduché výhybky na úložišti dřevěné pražce soustavy T</t>
  </si>
  <si>
    <t>1091208422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</si>
  <si>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</si>
  <si>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48,20</t>
  </si>
  <si>
    <t>49</t>
  </si>
  <si>
    <t>5911655210</t>
  </si>
  <si>
    <t>Demontáž jednoduché výhybky na úložišti ocelové pražce válcované soustavy T</t>
  </si>
  <si>
    <t>1804514100</t>
  </si>
  <si>
    <t>Demontáž jednoduché výhybky na úložišti ocelové pražce válcované soustavy T. Poznámka: 1. V cenách jsou započteny náklady na demontáž do součástí, manipulaci, naložení na dopravní prostředek a uložení vyzískaného materiálu na úložišti.</t>
  </si>
  <si>
    <t>10*48,20</t>
  </si>
  <si>
    <t>50</t>
  </si>
  <si>
    <t>5906135070</t>
  </si>
  <si>
    <t>Demontáž kolejového roštu koleje na úložišti pražce dřevěné tv. S49 rozdělení "c"</t>
  </si>
  <si>
    <t>542221824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</si>
  <si>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</si>
  <si>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51</t>
  </si>
  <si>
    <t>5906135190</t>
  </si>
  <si>
    <t>Demontáž kolejového roštu koleje na úložišti pražce betonové tv. S49 "c"</t>
  </si>
  <si>
    <t>1640015799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</si>
  <si>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</si>
  <si>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52</t>
  </si>
  <si>
    <t>1640285492</t>
  </si>
  <si>
    <t>53</t>
  </si>
  <si>
    <t>-77929528</t>
  </si>
  <si>
    <t>54</t>
  </si>
  <si>
    <t>5907020410</t>
  </si>
  <si>
    <t>Souvislá výměna kolejnic současně s výměnou kompletů a pryžové podložky tv. S49 rozdělení "c"</t>
  </si>
  <si>
    <t>2083798269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</si>
  <si>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</si>
  <si>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</t>
  </si>
  <si>
    <t>5907045120</t>
  </si>
  <si>
    <t>Příplatek za obtížnost při výměně kolejnic na rozponových podkladnicích tv. S49</t>
  </si>
  <si>
    <t>-405285460</t>
  </si>
  <si>
    <t>Příplatek za obtížnost při výměně kolejnic na rozponových podkladnicích tv. S49. Poznámka: 1. V cenách jsou započteny náklady za obtížné podmínky výměny kolejnic.</t>
  </si>
  <si>
    <t>56</t>
  </si>
  <si>
    <t>-1651830286</t>
  </si>
  <si>
    <t>57</t>
  </si>
  <si>
    <t>-586493066</t>
  </si>
  <si>
    <t>58</t>
  </si>
  <si>
    <t>M</t>
  </si>
  <si>
    <t>5955101000</t>
  </si>
  <si>
    <t>Kamenivo drcené štěrk frakce 31,5/63 třídy BI</t>
  </si>
  <si>
    <t>128</t>
  </si>
  <si>
    <t>-1283058145</t>
  </si>
  <si>
    <t>375,000*1,70+1594,847*1,70+105,000*1,70</t>
  </si>
  <si>
    <t>59</t>
  </si>
  <si>
    <t>5955101030</t>
  </si>
  <si>
    <t>Kamenivo drcené drť frakce 8/16</t>
  </si>
  <si>
    <t>-1342066732</t>
  </si>
  <si>
    <t>41,500*1,60</t>
  </si>
  <si>
    <t>60</t>
  </si>
  <si>
    <t>5956116005</t>
  </si>
  <si>
    <t>Pražce dřevěné výhybkové dub skupina 4 150x260</t>
  </si>
  <si>
    <t>433322687</t>
  </si>
  <si>
    <t>3*7,176+3*5,748</t>
  </si>
  <si>
    <t>61</t>
  </si>
  <si>
    <t>5956122100</t>
  </si>
  <si>
    <t>Pražec dřevěný výhybkový dub skupina 4 4200x260x150</t>
  </si>
  <si>
    <t>2100858791</t>
  </si>
  <si>
    <t>62</t>
  </si>
  <si>
    <t>5956122105</t>
  </si>
  <si>
    <t>Pražec dřevěný výhybkový dub skupina 4 4300x260x150</t>
  </si>
  <si>
    <t>-469560697</t>
  </si>
  <si>
    <t>63</t>
  </si>
  <si>
    <t>5956122110</t>
  </si>
  <si>
    <t>Pražec dřevěný výhybkový dub skupina 4 4400x260x150</t>
  </si>
  <si>
    <t>-2044660341</t>
  </si>
  <si>
    <t>64</t>
  </si>
  <si>
    <t>5956122115</t>
  </si>
  <si>
    <t>Pražec dřevěný výhybkový dub skupina 4 4500x260x150</t>
  </si>
  <si>
    <t>1568368621</t>
  </si>
  <si>
    <t>65</t>
  </si>
  <si>
    <t>5956122120</t>
  </si>
  <si>
    <t>Pražec dřevěný výhybkový dub skupina 4 4600x260x150</t>
  </si>
  <si>
    <t>1899373828</t>
  </si>
  <si>
    <t>66</t>
  </si>
  <si>
    <t>5958140005</t>
  </si>
  <si>
    <t>Podkladnice žebrová tv. S4pl</t>
  </si>
  <si>
    <t>1530335925</t>
  </si>
  <si>
    <t>444+100+8</t>
  </si>
  <si>
    <t>67</t>
  </si>
  <si>
    <t>5958140005.1</t>
  </si>
  <si>
    <t>Podkladnice žebrová tv. S3pl</t>
  </si>
  <si>
    <t>1840130853</t>
  </si>
  <si>
    <t>68</t>
  </si>
  <si>
    <t>5958128010</t>
  </si>
  <si>
    <t>Komplety ŽS 4 (šroub RS 1, matice M 24, podložka Fe6, svěrka ŽS4)</t>
  </si>
  <si>
    <t>944208831</t>
  </si>
  <si>
    <t>1056+200</t>
  </si>
  <si>
    <t>69</t>
  </si>
  <si>
    <t>5958134075</t>
  </si>
  <si>
    <t>Součásti upevňovací vrtule R1(145)</t>
  </si>
  <si>
    <t>-1424012429</t>
  </si>
  <si>
    <t>2112+400+64</t>
  </si>
  <si>
    <t>70</t>
  </si>
  <si>
    <t>5958134080</t>
  </si>
  <si>
    <t>Součásti upevňovací vrtule R2 (160)</t>
  </si>
  <si>
    <t>1838427637</t>
  </si>
  <si>
    <t>71</t>
  </si>
  <si>
    <t>5958134040</t>
  </si>
  <si>
    <t>Součásti upevňovací kroužek pružný dvojitý Fe 6</t>
  </si>
  <si>
    <t>402217323</t>
  </si>
  <si>
    <t>3216+400+64</t>
  </si>
  <si>
    <t>72</t>
  </si>
  <si>
    <t>5958158005</t>
  </si>
  <si>
    <t>Podložka pryžová pod patu kolejnice S49  183/126/6</t>
  </si>
  <si>
    <t>-1170481846</t>
  </si>
  <si>
    <t>540+100+16</t>
  </si>
  <si>
    <t>73</t>
  </si>
  <si>
    <t>5958158070</t>
  </si>
  <si>
    <t>Podložka polyetylenová pod podkladnici 380/160/2 (S4, R4)</t>
  </si>
  <si>
    <t>-1099816717</t>
  </si>
  <si>
    <t>74</t>
  </si>
  <si>
    <t>5958173000</t>
  </si>
  <si>
    <t>Polyetylenové pásy v kotoučích</t>
  </si>
  <si>
    <t>-940577274</t>
  </si>
  <si>
    <t>75</t>
  </si>
  <si>
    <t>5956101005</t>
  </si>
  <si>
    <t>Pražec dřevěný příčný nevystrojený dub 2600x260x150 mm</t>
  </si>
  <si>
    <t>989480757</t>
  </si>
  <si>
    <t>76</t>
  </si>
  <si>
    <t>206511292</t>
  </si>
  <si>
    <t>77</t>
  </si>
  <si>
    <t>5958140000</t>
  </si>
  <si>
    <t>Podkladnice žebrová tv. S4</t>
  </si>
  <si>
    <t>-245510826</t>
  </si>
  <si>
    <t>78</t>
  </si>
  <si>
    <t>5958140000.1</t>
  </si>
  <si>
    <t>Podkladnice žebrová tv. S4 přechodová 1:40</t>
  </si>
  <si>
    <t>1625396534</t>
  </si>
  <si>
    <t>79</t>
  </si>
  <si>
    <t>5958140000.2</t>
  </si>
  <si>
    <t>Podkladnice žebrová tv. S4 přechodová 1:80</t>
  </si>
  <si>
    <t>-2072252947</t>
  </si>
  <si>
    <t>80</t>
  </si>
  <si>
    <t>-372696397</t>
  </si>
  <si>
    <t>81</t>
  </si>
  <si>
    <t>907189520</t>
  </si>
  <si>
    <t>82</t>
  </si>
  <si>
    <t>-1078289678</t>
  </si>
  <si>
    <t>83</t>
  </si>
  <si>
    <t>-1473792751</t>
  </si>
  <si>
    <t>84</t>
  </si>
  <si>
    <t>1637652372</t>
  </si>
  <si>
    <t>85</t>
  </si>
  <si>
    <t>5958101005</t>
  </si>
  <si>
    <t>Součásti spojovací kolejnicové spojky tv. S 730 mm</t>
  </si>
  <si>
    <t>-1131305542</t>
  </si>
  <si>
    <t>86</t>
  </si>
  <si>
    <t>5958107005</t>
  </si>
  <si>
    <t>Šroub spojkový M24 x 140 mm</t>
  </si>
  <si>
    <t>-487575320</t>
  </si>
  <si>
    <t>87</t>
  </si>
  <si>
    <t>5958134115</t>
  </si>
  <si>
    <t>Součásti upevňovací matice M24</t>
  </si>
  <si>
    <t>1565040732</t>
  </si>
  <si>
    <t>88</t>
  </si>
  <si>
    <t>-1888617417</t>
  </si>
  <si>
    <t>89</t>
  </si>
  <si>
    <t>5964133005</t>
  </si>
  <si>
    <t>Geotextilie separační</t>
  </si>
  <si>
    <t>1773014058</t>
  </si>
  <si>
    <t>4140*1,05</t>
  </si>
  <si>
    <t>90</t>
  </si>
  <si>
    <t>5962104005</t>
  </si>
  <si>
    <t>Hranice námezník betonový vč. Nátěru</t>
  </si>
  <si>
    <t>564031890</t>
  </si>
  <si>
    <t>91</t>
  </si>
  <si>
    <t>5962119015</t>
  </si>
  <si>
    <t>Zajištění PPK hřebová litinová značka</t>
  </si>
  <si>
    <t>-1820682719</t>
  </si>
  <si>
    <t>92</t>
  </si>
  <si>
    <t>5962119025</t>
  </si>
  <si>
    <t>Zajištění PPK betonový sloupek pro konzolovou značku</t>
  </si>
  <si>
    <t>104936088</t>
  </si>
  <si>
    <t>93</t>
  </si>
  <si>
    <t>5964161015</t>
  </si>
  <si>
    <t>Beton lehce zhutnitelný C 20/25;XC2 vyhovuje i XC1 F5 2 365 2 862</t>
  </si>
  <si>
    <t>-604212340</t>
  </si>
  <si>
    <t>94</t>
  </si>
  <si>
    <t>59621 R</t>
  </si>
  <si>
    <t xml:space="preserve">Návěst Místo zastavení </t>
  </si>
  <si>
    <t>-722293272</t>
  </si>
  <si>
    <t>Návěst Místo zastavení</t>
  </si>
  <si>
    <t>95</t>
  </si>
  <si>
    <t>5962114000</t>
  </si>
  <si>
    <t>Výstroj sloupku objímka 50 až 100 mm kompletní</t>
  </si>
  <si>
    <t>1591683893</t>
  </si>
  <si>
    <t>96</t>
  </si>
  <si>
    <t>5962114015</t>
  </si>
  <si>
    <t>Výstroj sloupku víčko plast 70 mm</t>
  </si>
  <si>
    <t>1967162103</t>
  </si>
  <si>
    <t>97</t>
  </si>
  <si>
    <t>5962113000</t>
  </si>
  <si>
    <t>Sloupek ocelový pozinkovaný 70 mm</t>
  </si>
  <si>
    <t>1052942628</t>
  </si>
  <si>
    <t>98</t>
  </si>
  <si>
    <t>5962114025</t>
  </si>
  <si>
    <t>Výstroj sloupku patka hliníková kompletní (4 otvory)</t>
  </si>
  <si>
    <t>-197454284</t>
  </si>
  <si>
    <t>99</t>
  </si>
  <si>
    <t>5964165000</t>
  </si>
  <si>
    <t>Betonová patka sloupku malá prefabrikát</t>
  </si>
  <si>
    <t>968131387</t>
  </si>
  <si>
    <t>100</t>
  </si>
  <si>
    <t>5964175005</t>
  </si>
  <si>
    <t>Zarážedlo kolejové tvaru S49</t>
  </si>
  <si>
    <t>2062360044</t>
  </si>
  <si>
    <t>101</t>
  </si>
  <si>
    <t>-56421456</t>
  </si>
  <si>
    <t>102</t>
  </si>
  <si>
    <t>5958134140</t>
  </si>
  <si>
    <t>Součásti upevňovací vložka M</t>
  </si>
  <si>
    <t>-998893988</t>
  </si>
  <si>
    <t>103</t>
  </si>
  <si>
    <t>5958134041</t>
  </si>
  <si>
    <t>Součásti upevňovací šroub svěrkový T5</t>
  </si>
  <si>
    <t>1000157375</t>
  </si>
  <si>
    <t>104</t>
  </si>
  <si>
    <t>-1379503026</t>
  </si>
  <si>
    <t>105</t>
  </si>
  <si>
    <t>-2087464977</t>
  </si>
  <si>
    <t>106</t>
  </si>
  <si>
    <t>-1486261001</t>
  </si>
  <si>
    <t>107</t>
  </si>
  <si>
    <t>-1528617351</t>
  </si>
  <si>
    <t>108</t>
  </si>
  <si>
    <t>1053983513</t>
  </si>
  <si>
    <t>109</t>
  </si>
  <si>
    <t>-206129286</t>
  </si>
  <si>
    <t>OST</t>
  </si>
  <si>
    <t>Ostatní</t>
  </si>
  <si>
    <t>110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</si>
  <si>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</si>
  <si>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</si>
  <si>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262144</t>
  </si>
  <si>
    <t>648379791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</si>
  <si>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</si>
  <si>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2*9,450" výhybky Ostrava hl.n.</t>
  </si>
  <si>
    <t>111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</si>
  <si>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</si>
  <si>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</si>
  <si>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2087467297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</si>
  <si>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</si>
  <si>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1*9,450+1*11,400" výhybky Bruntál</t>
  </si>
  <si>
    <t>112</t>
  </si>
  <si>
    <t>9902900200</t>
  </si>
  <si>
    <t>Naložení objemnějšího kusového materiálu, vybouraných hmot</t>
  </si>
  <si>
    <t>275357233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</si>
  <si>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</si>
  <si>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2*11,400" výhybky Nový Malín</t>
  </si>
  <si>
    <t>113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</si>
  <si>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</si>
  <si>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</si>
  <si>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46971274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</si>
  <si>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</si>
  <si>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114</t>
  </si>
  <si>
    <t>1521510226</t>
  </si>
  <si>
    <t>8,594" kolejnice S49 užité</t>
  </si>
  <si>
    <t>115</t>
  </si>
  <si>
    <t>-1637384787</t>
  </si>
  <si>
    <t>116</t>
  </si>
  <si>
    <t>9909000400</t>
  </si>
  <si>
    <t>Poplatek za likvidaci plastových součástí</t>
  </si>
  <si>
    <t>75672620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</si>
  <si>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</si>
  <si>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117</t>
  </si>
  <si>
    <t>9909000110</t>
  </si>
  <si>
    <t>Poplatek za uložení výzisku ze štěrkového lože nekontaminovaného</t>
  </si>
  <si>
    <t>-1837880093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</si>
  <si>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</si>
  <si>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265,00*1,80+1457,347*1,80</t>
  </si>
  <si>
    <t>118</t>
  </si>
  <si>
    <t>9909000210</t>
  </si>
  <si>
    <t>Poplatek za uložení výzisku ze štěrkového lože kontaminovaného</t>
  </si>
  <si>
    <t>-359106638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</si>
  <si>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</si>
  <si>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113,000*1,80+35,000*1,80</t>
  </si>
  <si>
    <t>119</t>
  </si>
  <si>
    <t>9909000500</t>
  </si>
  <si>
    <t>Poplatek uložení odpadu betonových prefabrikátů</t>
  </si>
  <si>
    <t>3987264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</si>
  <si>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</si>
  <si>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9,460" beton. základy</t>
  </si>
  <si>
    <t>120</t>
  </si>
  <si>
    <t>9909000100</t>
  </si>
  <si>
    <t>Poplatek za uložení suti nebo hmot na oficiální skládku</t>
  </si>
  <si>
    <t>-496361959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</si>
  <si>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</si>
  <si>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4,500*2,20" asfalt</t>
  </si>
  <si>
    <t>121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</si>
  <si>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</si>
  <si>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</si>
  <si>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1664001880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</si>
  <si>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</si>
  <si>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3100,225+266,400+1,150" štěrkové lože, pryž. a PE podložky - odpad</t>
  </si>
  <si>
    <t>9,460" beton. základy - odpad</t>
  </si>
  <si>
    <t>9,900" asfalt - odpad</t>
  </si>
  <si>
    <t>122</t>
  </si>
  <si>
    <t>9902300200</t>
  </si>
  <si>
    <t>Doprava jednosměrná (např. nakupovaného materiálu) mechanizací o nosnosti přes 3,5 t sypanin (kameniva, písku, suti, dlažebních kostek, atd.) do 20 km</t>
  </si>
  <si>
    <t>-1304807562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</si>
  <si>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</si>
  <si>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3527,240+66,400" štěrk, drť</t>
  </si>
  <si>
    <t>123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</si>
  <si>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</si>
  <si>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</si>
  <si>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-42052656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</si>
  <si>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</si>
  <si>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41,888+10,088" dřevěné pražce</t>
  </si>
  <si>
    <t>124</t>
  </si>
  <si>
    <t>9902300400</t>
  </si>
  <si>
    <t>Doprava jednosměrná (např. nakupovaného materiálu) mechanizací o nosnosti přes 3,5 t sypanin (kameniva, písku, suti, dlažebních kostek, atd.) do 40 km</t>
  </si>
  <si>
    <t>-992340656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</si>
  <si>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</si>
  <si>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12,338+1,739+0,360+0,170+0,170+0,018+0,170" svrškový materiál, geotextílie, námezníky, konz,značka, beton, návěst, patka</t>
  </si>
  <si>
    <t>125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</si>
  <si>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</si>
  <si>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</si>
  <si>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-1772975803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</si>
  <si>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</si>
  <si>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2,500" zarážedlo kolejové</t>
  </si>
  <si>
    <t>126</t>
  </si>
  <si>
    <t>9903200100</t>
  </si>
  <si>
    <t>Přeprava mechanizace na místo prováděných prací o hmotnosti přes 12 t přes 50 do 100 km</t>
  </si>
  <si>
    <t>739298380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</si>
  <si>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</si>
  <si>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9"ASP, PUŠL, 2xDVOUCESTNÉ RYPADLO, KOLEJ.JEŘÁB, 2xJEŘÁB, ASP, PUŠL</t>
  </si>
  <si>
    <t xml:space="preserve">SO 02 - Oprava nástupiště v žst. Rýmařov </t>
  </si>
  <si>
    <t>5914120040</t>
  </si>
  <si>
    <t>Demontáž nástupiště úrovňového Tischer oboustranného včetně podložek</t>
  </si>
  <si>
    <t>-2030700395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</si>
  <si>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</si>
  <si>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</si>
  <si>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</si>
  <si>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-1650711754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</si>
  <si>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</si>
  <si>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1777220465</t>
  </si>
  <si>
    <t>2*(1,40*1,00)</t>
  </si>
  <si>
    <t>5915010020</t>
  </si>
  <si>
    <t>Těžení zeminy nebo horniny železničního spodku v hornině třídy těžitelnosti I skupiny 2</t>
  </si>
  <si>
    <t>-1915075190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</si>
  <si>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</si>
  <si>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45,00*0,75*0,35+60,00*1,10*0,65</t>
  </si>
  <si>
    <t>-695257421</t>
  </si>
  <si>
    <t>60,00*1,00</t>
  </si>
  <si>
    <t>567911111 R</t>
  </si>
  <si>
    <t>Zřízení podkladní vrstvy z betonu tl 100 mm</t>
  </si>
  <si>
    <t>-357820484</t>
  </si>
  <si>
    <t>Poznámka k položce:_x000D_
V cenách jsou započteny i náklady na dodání materiálu</t>
  </si>
  <si>
    <t>311261111 R</t>
  </si>
  <si>
    <t>Osazování betonových bloků - Montáž nástupištního prefabrikátu 750 x 950 mm</t>
  </si>
  <si>
    <t>-1004900249</t>
  </si>
  <si>
    <t>5964147305</t>
  </si>
  <si>
    <t>Nástupištní díly blok L-nástupištní prefabrikát UB5 v=95 cm</t>
  </si>
  <si>
    <t>-890384143</t>
  </si>
  <si>
    <t>5915005020</t>
  </si>
  <si>
    <t>Hloubení rýh nebo jam ručně na železničním spodku v hornině třídy těžitelnosti I skupiny 2</t>
  </si>
  <si>
    <t>783558256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</si>
  <si>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</si>
  <si>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2*(1,00*0,60*2,60)</t>
  </si>
  <si>
    <t>-321810780</t>
  </si>
  <si>
    <t>(0,5*2,6)*2</t>
  </si>
  <si>
    <t>279362021 R</t>
  </si>
  <si>
    <t>Výztuž základových zdí nosných svařovanými sítěmi Kari</t>
  </si>
  <si>
    <t>2146008026</t>
  </si>
  <si>
    <t>Výztuž základových zdí nosných  svislých nebo odkloněných od svislice, rovinných nebo oblých, deskových nebo žebrových, včetně výztuže jejich žeber ze svařovaných sítí z drátů typu KARI</t>
  </si>
  <si>
    <t>279361221 R</t>
  </si>
  <si>
    <t>Výztuž základových zdí nosných betonářskou ocelí 10 216</t>
  </si>
  <si>
    <t>1197070383</t>
  </si>
  <si>
    <t>Výztuž základových zdí nosných  svislých nebo odkloněných od svislice, rovinných nebo oblých, deskových nebo žebrových, včetně výztuže jejich žeber z betonářské oceli 10 216 (E)</t>
  </si>
  <si>
    <t>279322512 R</t>
  </si>
  <si>
    <t>Základová zeď ze ŽB se zvýšenými nároky na prostředí tř. C 30/37 bez výztuže</t>
  </si>
  <si>
    <t>-1391032569</t>
  </si>
  <si>
    <t>Základové zdi z betonu železového (bez výztuže)  se zvýšenými nároky na prostředí tř. C 30/37</t>
  </si>
  <si>
    <t xml:space="preserve">((1,3*0,3*2,6)+(0,3*0,2*2,6))*2 </t>
  </si>
  <si>
    <t>279351121 R</t>
  </si>
  <si>
    <t>Zřízení oboustranného bednění základových zdí</t>
  </si>
  <si>
    <t>-537892723</t>
  </si>
  <si>
    <t>Bednění základových zdí rovné oboustranné za každou stranu zřízení</t>
  </si>
  <si>
    <t xml:space="preserve">((1,3*2,6)*2 + (1,3*0,3+0,3*0,2)*2)*2 </t>
  </si>
  <si>
    <t>279351122 R</t>
  </si>
  <si>
    <t>Odstranění oboustranného bednění základových zdí</t>
  </si>
  <si>
    <t>-2140245839</t>
  </si>
  <si>
    <t>Bednění základových zdí rovné oboustranné za každou stranu odstranění</t>
  </si>
  <si>
    <t>711411001 R</t>
  </si>
  <si>
    <t>Provedení izolace proti tlakové vodě vodorovné za studena nátěrem penetračním</t>
  </si>
  <si>
    <t>-71363182</t>
  </si>
  <si>
    <t>Provedení izolace proti povrchové a podpovrchové tlakové vodě natěradly a tmely za studena  na ploše vodorovné V nátěrem penetračním</t>
  </si>
  <si>
    <t>(1,3*2,6*2) + (1*60)</t>
  </si>
  <si>
    <t>11163150 R</t>
  </si>
  <si>
    <t>lak penetrační asfaltový</t>
  </si>
  <si>
    <t>391010070</t>
  </si>
  <si>
    <t>203,030303030303*0,00033 'Přepočtené koeficientem množství</t>
  </si>
  <si>
    <t>68550443</t>
  </si>
  <si>
    <t xml:space="preserve">(0,65*1,1*60) + (0,3*60*2,5) + (2,5*2*0,3) </t>
  </si>
  <si>
    <t>5913285210</t>
  </si>
  <si>
    <t>Montáž dílů komunikace obrubníku uložení v betonu</t>
  </si>
  <si>
    <t>-1066190355</t>
  </si>
  <si>
    <t>Montáž dílů komunikace obrubníku uložení v betonu. Poznámka: 1. V cenách jsou započteny náklady na osazení dlažby nebo obrubníku. 2. V cenách nejsou obsaženy náklady na dodávku materiálu.</t>
  </si>
  <si>
    <t>5964159005</t>
  </si>
  <si>
    <t>Obrubník chodníkový</t>
  </si>
  <si>
    <t>-617705086</t>
  </si>
  <si>
    <t>5964161010</t>
  </si>
  <si>
    <t>Beton lehce zhutnitelný C 20/25;X0 F5 2 285 2 765</t>
  </si>
  <si>
    <t>-784686275</t>
  </si>
  <si>
    <t>63*0,040</t>
  </si>
  <si>
    <t>5913285035</t>
  </si>
  <si>
    <t>Montáž dílů komunikace ze zámkové dlažby uložení v podsypu</t>
  </si>
  <si>
    <t>-120519562</t>
  </si>
  <si>
    <t>Montáž dílů komunikace ze zámkové dlažby uložení v podsypu. Poznámka: 1. V cenách jsou započteny náklady na osazení dlažby nebo obrubníku. 2. V cenách nejsou obsaženy náklady na dodávku materiálu.</t>
  </si>
  <si>
    <t>2,10*0,80</t>
  </si>
  <si>
    <t>(0,40*60,00)+(1,20*60,00)+(2,00*2,50) - 1,68</t>
  </si>
  <si>
    <t>5964151005</t>
  </si>
  <si>
    <t>Dlažba zámková hladká kostka</t>
  </si>
  <si>
    <t>2071262829</t>
  </si>
  <si>
    <t>99,32*1,02</t>
  </si>
  <si>
    <t>5964151030</t>
  </si>
  <si>
    <t>Dlažba zámková pro nevidomé kostka</t>
  </si>
  <si>
    <t>-793525080</t>
  </si>
  <si>
    <t>1,68*1,02</t>
  </si>
  <si>
    <t>5913285025</t>
  </si>
  <si>
    <t>Montáž dílů komunikace z betonových dlaždic uložení v podsypu</t>
  </si>
  <si>
    <t>-1631070139</t>
  </si>
  <si>
    <t>Montáž dílů komunikace z betonových dlaždic uložení v podsypu. Poznámka: 1. V cenách jsou započteny náklady na osazení dlažby nebo obrubníku. 2. V cenách nejsou obsaženy náklady na dodávku materiálu.</t>
  </si>
  <si>
    <t>60,00*0,40</t>
  </si>
  <si>
    <t>5964147160</t>
  </si>
  <si>
    <t>Nástupištní díly betonová dlaždice VLsVP typ A</t>
  </si>
  <si>
    <t>533654805</t>
  </si>
  <si>
    <t>5955101020</t>
  </si>
  <si>
    <t>Kamenivo drcené štěrkodrť frakce 0/32</t>
  </si>
  <si>
    <t>-1867358560</t>
  </si>
  <si>
    <t>(60,00*2,50*0,15)*1,80+(2,00*2,50*0,15)*1,80</t>
  </si>
  <si>
    <t>5955101025</t>
  </si>
  <si>
    <t>Kamenivo drcené drť frakce 4/8</t>
  </si>
  <si>
    <t>128003647</t>
  </si>
  <si>
    <t>(60,00*2,50*0,04)*1,60+(2,00*2,50*0,04)*1,60</t>
  </si>
  <si>
    <t>5913440030</t>
  </si>
  <si>
    <t>Nátěr vizuálně kontrastního pruhu nástupiště šíře do 150 mm</t>
  </si>
  <si>
    <t>-1353662148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</si>
  <si>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</si>
  <si>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R.1 M</t>
  </si>
  <si>
    <t>Signocryl barva žlutá na vodorovné značení</t>
  </si>
  <si>
    <t>kg</t>
  </si>
  <si>
    <t>1201457823</t>
  </si>
  <si>
    <t>R.2 M</t>
  </si>
  <si>
    <t>Balotina T18 posyp pro vodorovné značení</t>
  </si>
  <si>
    <t>1227543744</t>
  </si>
  <si>
    <t>5914035550</t>
  </si>
  <si>
    <t>Zřízení otevřených odvodňovacích zařízení prahové vpusti prefabrikované díly</t>
  </si>
  <si>
    <t>1566947520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</si>
  <si>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</si>
  <si>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5964121000</t>
  </si>
  <si>
    <t xml:space="preserve">Prahová vpusť výztužné vč. mříží </t>
  </si>
  <si>
    <t>1450714878</t>
  </si>
  <si>
    <t>Prahová vpusť výztužné vč. mříží</t>
  </si>
  <si>
    <t>1379609688</t>
  </si>
  <si>
    <t>5905025010</t>
  </si>
  <si>
    <t>Doplnění stezky štěrkodrtí ojediněle ručně</t>
  </si>
  <si>
    <t>-1513619597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</si>
  <si>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</si>
  <si>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58,00*1,00*0,10</t>
  </si>
  <si>
    <t>-1083023231</t>
  </si>
  <si>
    <t>5,80*1,60</t>
  </si>
  <si>
    <t>5912045 R</t>
  </si>
  <si>
    <t>Montáž piktogramu včetně sloupku a patky "Průchod zakazán"</t>
  </si>
  <si>
    <t>-1737524856</t>
  </si>
  <si>
    <t>Montáž piktogramu včetně sloupku a patky "Průchod zakazán" Poznámka: 1. V cenách jsou započteny náklady na zemní práce, montáž patky, sloupku a návěstidla, úpravu a rozprostření zeminy na terén.2. V cenách nejsou obsaženy náklady na dodávku materiálu.</t>
  </si>
  <si>
    <t>5962107000</t>
  </si>
  <si>
    <t>Piktogramy zákaz vstupu - Průchod zakázán</t>
  </si>
  <si>
    <t>-330818098</t>
  </si>
  <si>
    <t>2039278541</t>
  </si>
  <si>
    <t>-629025173</t>
  </si>
  <si>
    <t>-1259312579</t>
  </si>
  <si>
    <t>2*3,00</t>
  </si>
  <si>
    <t>-594396518</t>
  </si>
  <si>
    <t>-5077683</t>
  </si>
  <si>
    <t>2*0,059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</si>
  <si>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</si>
  <si>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</si>
  <si>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-426895899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</si>
  <si>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</si>
  <si>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 xml:space="preserve">6,109"  tvárnice Tischer - užitá </t>
  </si>
  <si>
    <t>989642097</t>
  </si>
  <si>
    <t>12,814+7,722"  tvárnice Tischer + patky</t>
  </si>
  <si>
    <t>-1961630019</t>
  </si>
  <si>
    <t>11,800*2,00+42,900*2,00+3,12*2,00" zemina</t>
  </si>
  <si>
    <t>2097341248</t>
  </si>
  <si>
    <t>20,536"  tvárnice Tischer, patky - odpad</t>
  </si>
  <si>
    <t>115,640" zemina - odpad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</si>
  <si>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</si>
  <si>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</si>
  <si>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127539957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</si>
  <si>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</si>
  <si>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30,000" L bloky</t>
  </si>
  <si>
    <t>-1442879194</t>
  </si>
  <si>
    <t>3,776+14,938+3,900+6,447+0,160+0,067+0,025" obrubníky, zámková dlažba, dlaždice, beton, vpusť, lak, piktogramy</t>
  </si>
  <si>
    <t>1691327347</t>
  </si>
  <si>
    <t>41,850+9,920+9,280" štěrkodrť, drť</t>
  </si>
  <si>
    <t>SO 03 - Oprava opěrné zídky v žst. Rýmařov</t>
  </si>
  <si>
    <t>5915010010</t>
  </si>
  <si>
    <t>Těžení zeminy nebo horniny železničního spodku v hornině třídy těžitelnosti I skupiny 1</t>
  </si>
  <si>
    <t>1711328033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</si>
  <si>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</si>
  <si>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205,00*0,10</t>
  </si>
  <si>
    <t>151721211 R</t>
  </si>
  <si>
    <t>Zřízení pažení kolejového lože do ocelových zápor hl výkopu do 4 m s jeho následným odstraněním</t>
  </si>
  <si>
    <t>-1815748361</t>
  </si>
  <si>
    <t>Zřízení a odstranění pažení stěn výkopu kolejového lože do ocelových zápor hloubky výkopu do 4 m</t>
  </si>
  <si>
    <t>50*3</t>
  </si>
  <si>
    <t>981513113 R</t>
  </si>
  <si>
    <t>Demolice konstrukcí objektů z kamenného zdiva těžkou mechanizací</t>
  </si>
  <si>
    <t>1186642309</t>
  </si>
  <si>
    <t>Demolice konstrukcí objektů  těžkými mechanizačními prostředky zdiva na maltu cementovou z kamene</t>
  </si>
  <si>
    <t xml:space="preserve">2,5*0,8*(5,5+16+4)+1,5*0,8*16,5 </t>
  </si>
  <si>
    <t>-741607858</t>
  </si>
  <si>
    <t xml:space="preserve">1,5*2,5*(7+36+7)+1*1*23 </t>
  </si>
  <si>
    <t>-2075946824</t>
  </si>
  <si>
    <t xml:space="preserve">(2*4,55+2*5,45+0,8*21,8)*0,1 </t>
  </si>
  <si>
    <t>274356021 R</t>
  </si>
  <si>
    <t>Bednění základových pasů ploch rovinných zřízení</t>
  </si>
  <si>
    <t>2058584238</t>
  </si>
  <si>
    <t>Bednění základů z betonu prostého nebo železového pasů pro plochy rovinné zřízení</t>
  </si>
  <si>
    <t>(0,25*37,0*2,0)+(1,4*0,25*2,0)</t>
  </si>
  <si>
    <t>274356022 R</t>
  </si>
  <si>
    <t>Bednění základových pasů ploch rovinných odstranění</t>
  </si>
  <si>
    <t>-1806091992</t>
  </si>
  <si>
    <t>Bednění základů z betonu prostého nebo železového pasů pro plochy rovinné odstranění</t>
  </si>
  <si>
    <t>274326121 R</t>
  </si>
  <si>
    <t>Základové pasy z ŽB se zvýšenými nároky na prostředí tř. C 25/30</t>
  </si>
  <si>
    <t>384741612</t>
  </si>
  <si>
    <t>Základy z betonu železového pasy z betonu se zvýšenými nároky na prostředí tř. C 25/30</t>
  </si>
  <si>
    <t xml:space="preserve">1,4*37*0,25+3*0,4*0,8*0,8 </t>
  </si>
  <si>
    <t>274362021 R</t>
  </si>
  <si>
    <t>Výztuž základových pasů svařovanými sítěmi Kari</t>
  </si>
  <si>
    <t>-1681093266</t>
  </si>
  <si>
    <t>Výztuž základů pasů ze svařovaných sítí z drátů typu KARI</t>
  </si>
  <si>
    <t>142452814</t>
  </si>
  <si>
    <t>1438862710</t>
  </si>
  <si>
    <t>275326131 R</t>
  </si>
  <si>
    <t>Základové patky z ŽB se zvýšenými nároky na prostředí tř. C 30/37</t>
  </si>
  <si>
    <t>694150628</t>
  </si>
  <si>
    <t>Základy z betonu železového patky z betonu se zvýšenými nároky na prostředí tř. C 30/37</t>
  </si>
  <si>
    <t>1,8*0,95*(1,75+2,6+1,75+3,5)+1*1,65*(1,75+2,6+1,75+3,5+1,75)</t>
  </si>
  <si>
    <t>274366006 R</t>
  </si>
  <si>
    <t>Výztuž základových pasů z betonářské oceli 10 425</t>
  </si>
  <si>
    <t>-281884873</t>
  </si>
  <si>
    <t>5914150 R</t>
  </si>
  <si>
    <t>Montáž nárazníků zarážedla</t>
  </si>
  <si>
    <t>-916212961</t>
  </si>
  <si>
    <t>Montáž nárazníků</t>
  </si>
  <si>
    <t>R12</t>
  </si>
  <si>
    <t>Nárazník kolejový úplný T včetně kotvení</t>
  </si>
  <si>
    <t>939650337</t>
  </si>
  <si>
    <t>5962101035</t>
  </si>
  <si>
    <t>Návěstidlo reflexní posun zakázán</t>
  </si>
  <si>
    <t>-1497414786</t>
  </si>
  <si>
    <t>Poznámka k položce:_x000D_
 včetně kotvení</t>
  </si>
  <si>
    <t xml:space="preserve">Osazování prefabrikovavých bloků - montáž </t>
  </si>
  <si>
    <t>1223720900</t>
  </si>
  <si>
    <t>R1</t>
  </si>
  <si>
    <t>Betonový blok 1600*800*800</t>
  </si>
  <si>
    <t>-411540720</t>
  </si>
  <si>
    <t>R2</t>
  </si>
  <si>
    <t>Betonový blok 1200*800*800</t>
  </si>
  <si>
    <t>491194654</t>
  </si>
  <si>
    <t>R3</t>
  </si>
  <si>
    <t>Betonový blok 800*800*800</t>
  </si>
  <si>
    <t>-1593232581</t>
  </si>
  <si>
    <t>R4</t>
  </si>
  <si>
    <t>Betonový blok 400*800*800</t>
  </si>
  <si>
    <t>763074695</t>
  </si>
  <si>
    <t>R5</t>
  </si>
  <si>
    <t>Betonový blok 1600*800*400</t>
  </si>
  <si>
    <t>1969181186</t>
  </si>
  <si>
    <t>R6</t>
  </si>
  <si>
    <t>Betonový blok 800*800*400</t>
  </si>
  <si>
    <t>1311364568</t>
  </si>
  <si>
    <t>R7</t>
  </si>
  <si>
    <t>Betonový blok 1600*800*400 rovný horní povrch</t>
  </si>
  <si>
    <t>-1707456792</t>
  </si>
  <si>
    <t>R8</t>
  </si>
  <si>
    <t>Betonový blok 1600*800*(400-700 atypická výška) rovný horní povrch</t>
  </si>
  <si>
    <t>-1528814133</t>
  </si>
  <si>
    <t>R9</t>
  </si>
  <si>
    <t>Betonový blok 1800*600*300</t>
  </si>
  <si>
    <t>1824435212</t>
  </si>
  <si>
    <t>R10</t>
  </si>
  <si>
    <t>Betonový blok 900*600*300</t>
  </si>
  <si>
    <t>21049067</t>
  </si>
  <si>
    <t>R11</t>
  </si>
  <si>
    <t>Betonový blok 1800*600*600 rovný horní povrch</t>
  </si>
  <si>
    <t>248155738</t>
  </si>
  <si>
    <t>275316121 R</t>
  </si>
  <si>
    <t>Základové patky z prostého betonu se zvýšenými nároky na prostředí tř. C 25/30</t>
  </si>
  <si>
    <t>-581275717</t>
  </si>
  <si>
    <t>Základy z betonu prostého patky z betonu se zvýšenými nároky na prostředí tř. C 25/30</t>
  </si>
  <si>
    <t xml:space="preserve">(0,45*0,8*0,8)*3 </t>
  </si>
  <si>
    <t>1407521185</t>
  </si>
  <si>
    <t xml:space="preserve">2*22+3*36+3,5*(1,75+2,6+1,75+3,5+1,75) </t>
  </si>
  <si>
    <t>-272034056</t>
  </si>
  <si>
    <t>711199101 R</t>
  </si>
  <si>
    <t>Provedení těsnícího pásu do spoje dilatační nebo styčné spáry podlaha - stěna</t>
  </si>
  <si>
    <t>-823473952</t>
  </si>
  <si>
    <t>Provedení izolace proti zemní vlhkosti hydroizolační stěrkou doplňků vodotěsné těsnící pásky pro dilatační a styčné spáry</t>
  </si>
  <si>
    <t xml:space="preserve">2*36+25*1,8 </t>
  </si>
  <si>
    <t>28355020 R</t>
  </si>
  <si>
    <t>páska pružná těsnící hydroizolační š do 85mm</t>
  </si>
  <si>
    <t>-920486974</t>
  </si>
  <si>
    <t>111,429*1,05 'Přepočtené koeficientem množství</t>
  </si>
  <si>
    <t>R</t>
  </si>
  <si>
    <t xml:space="preserve">Přeplátování rubu zídky plechem s pozinkovanou úpravou </t>
  </si>
  <si>
    <t>1266901890</t>
  </si>
  <si>
    <t xml:space="preserve">-	Přeplátování rubu zídky plechem s pozinkovanou úpravou </t>
  </si>
  <si>
    <t>883299150</t>
  </si>
  <si>
    <t xml:space="preserve">0,8*0,8*(23+7+36+7) </t>
  </si>
  <si>
    <t>363498036</t>
  </si>
  <si>
    <t>36+7+7</t>
  </si>
  <si>
    <t>711161273 R</t>
  </si>
  <si>
    <t>Provedení izolace proti zemní vlhkosti svislé z nopové fólie</t>
  </si>
  <si>
    <t>2064897985</t>
  </si>
  <si>
    <t>Provedení izolace proti zemní vlhkosti nopovou fólií na ploše svislé S z nopové fólie</t>
  </si>
  <si>
    <t>1,5*40</t>
  </si>
  <si>
    <t>28323005 R</t>
  </si>
  <si>
    <t>fólie profilovaná (nopová) drenážní HDPE s výškou nopů 8mm</t>
  </si>
  <si>
    <t>-1931853917</t>
  </si>
  <si>
    <t>49,14*1,221 'Přepočtené koeficientem množství</t>
  </si>
  <si>
    <t>5964133015</t>
  </si>
  <si>
    <t>Geotextilie filtrační</t>
  </si>
  <si>
    <t>-1846873033</t>
  </si>
  <si>
    <t>5914055010</t>
  </si>
  <si>
    <t>Zřízení krytých odvodňovacích zařízení potrubí trativodu</t>
  </si>
  <si>
    <t>-2093782487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</si>
  <si>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</si>
  <si>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položce:_x000D_
podle vzorového listu Ž 3.21</t>
  </si>
  <si>
    <t>5964104000 R</t>
  </si>
  <si>
    <t>Kanalizační díly plastové trubka hladká DN 100</t>
  </si>
  <si>
    <t>-356228952</t>
  </si>
  <si>
    <t>5964104000</t>
  </si>
  <si>
    <t>Kanalizační díly plastové trubka hladká DN 150</t>
  </si>
  <si>
    <t>1422923954</t>
  </si>
  <si>
    <t>-1469081969</t>
  </si>
  <si>
    <t>611042352</t>
  </si>
  <si>
    <t xml:space="preserve">36*1,2*1,5+(7+7)*1,6*1,8 </t>
  </si>
  <si>
    <t>-73903029</t>
  </si>
  <si>
    <t>50,000*1,70</t>
  </si>
  <si>
    <t>5914080020</t>
  </si>
  <si>
    <t>Zřízení ochrany zemních svahů technické</t>
  </si>
  <si>
    <t>2007617073</t>
  </si>
  <si>
    <t>Zřízení ochrany zemních svahů technické. Poznámka: 1. V cenách jsou započteny náklady na naložení výzisku na dopravní prostředek. 2. V cenách nejsou obsaženy náklady na dodávku materiálu a zemní práce.</t>
  </si>
  <si>
    <t>5955101045</t>
  </si>
  <si>
    <t>Lomový kámen tříděný pro rovnaniny</t>
  </si>
  <si>
    <t>1298611034</t>
  </si>
  <si>
    <t>5964161025</t>
  </si>
  <si>
    <t>Beton lehce zhutnitelný C 25/30;XC2 vyhovuje i XC1 F5 2 410 2 916</t>
  </si>
  <si>
    <t>-1193470068</t>
  </si>
  <si>
    <t>1516023328</t>
  </si>
  <si>
    <t>1830948856</t>
  </si>
  <si>
    <t>736891595</t>
  </si>
  <si>
    <t>3*0,040</t>
  </si>
  <si>
    <t>5915015010</t>
  </si>
  <si>
    <t>Svahování zemního tělesa železničního spodku v náspu</t>
  </si>
  <si>
    <t>-2066199188</t>
  </si>
  <si>
    <t>Svahování zemního tělesa železničního spodku v náspu. Poznámka: 1. V cenách jsou započteny náklady na svahování železničního tělesa a uložení výzisku na terén nebo naložení na dopravní prostředek.</t>
  </si>
  <si>
    <t xml:space="preserve">5*36+2*2+7*3 </t>
  </si>
  <si>
    <t>5914080010</t>
  </si>
  <si>
    <t>Zřízení ochrany zemních svahů vegetační</t>
  </si>
  <si>
    <t>-1826582699</t>
  </si>
  <si>
    <t>Zřízení ochrany zemních svahů vegetační. Poznámka: 1. V cenách jsou započteny náklady na naložení výzisku na dopravní prostředek. 2. V cenách nejsou obsaženy náklady na dodávku materiálu a zemní práce.</t>
  </si>
  <si>
    <t>R13</t>
  </si>
  <si>
    <t>ornice</t>
  </si>
  <si>
    <t>-1016939705</t>
  </si>
  <si>
    <t>R14</t>
  </si>
  <si>
    <t>směs travní univerzál</t>
  </si>
  <si>
    <t>1306637194</t>
  </si>
  <si>
    <t>1290729756</t>
  </si>
  <si>
    <t>1852595801</t>
  </si>
  <si>
    <t>24,500*1,70</t>
  </si>
  <si>
    <t>-1826002708</t>
  </si>
  <si>
    <t>20,100*2,00+70,800*2,00+110,00*2,00" zemina, zídka</t>
  </si>
  <si>
    <t>711252559</t>
  </si>
  <si>
    <t>401,800" zemina, zídka - odpad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</si>
  <si>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</si>
  <si>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</si>
  <si>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-1135921909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</si>
  <si>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</si>
  <si>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163,800" betonové bloky</t>
  </si>
  <si>
    <t>486854285</t>
  </si>
  <si>
    <t>85,000+41,650+25,000" štěrk, lomový kámen</t>
  </si>
  <si>
    <t>1970203760</t>
  </si>
  <si>
    <t>28,286+0,177+36,000+0,018+0,240+0,132+0,194" beton, obrubníky, ornice, folie, geotextílie, plast.trubky, lak</t>
  </si>
  <si>
    <t>PS 01 - Úprava zabezpečovacího zařízení v žst. Rýmařov</t>
  </si>
  <si>
    <t>ing. Michaela Hodulová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</si>
  <si>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</si>
  <si>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7590917012</t>
  </si>
  <si>
    <t>Demontáž výkolejky bez návěstního tělesa se zámkem kontrolním</t>
  </si>
  <si>
    <t>-1757686231</t>
  </si>
  <si>
    <t>7590917020</t>
  </si>
  <si>
    <t>Demontáž výkolejky s návěstním tělesem se zámkem jednoduchým</t>
  </si>
  <si>
    <t>1098645397</t>
  </si>
  <si>
    <t>7591307010</t>
  </si>
  <si>
    <t>Demontáž zámku výměnového jednoduchého</t>
  </si>
  <si>
    <t>367581040</t>
  </si>
  <si>
    <t>Poznámka k položce:_x000D_
V7,L1</t>
  </si>
  <si>
    <t>7591307012</t>
  </si>
  <si>
    <t>Demontáž zámku výměnového jednoduchého odtlačného</t>
  </si>
  <si>
    <t>-1014568151</t>
  </si>
  <si>
    <t>Poznámka k položce:_x000D_
V1,V2-2x,V3,V13</t>
  </si>
  <si>
    <t>7591307016</t>
  </si>
  <si>
    <t>Demontáž zámku výměnového kontrolního odtlačného</t>
  </si>
  <si>
    <t>-542180774</t>
  </si>
  <si>
    <t>Poznámka k položce:_x000D_
V12</t>
  </si>
  <si>
    <t>7591307172</t>
  </si>
  <si>
    <t>Demontáž součástí zámku ochranné skříňky</t>
  </si>
  <si>
    <t>-758684078</t>
  </si>
  <si>
    <t>7590915020</t>
  </si>
  <si>
    <t>Montáž výkolejky s návěstním tělesem se zámkem jednoduchým</t>
  </si>
  <si>
    <t>2004782062</t>
  </si>
  <si>
    <t>Montáž výkolejky s návěstním tělesem se zámkem jednoduchým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</si>
  <si>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Poznámka k položce:_x000D_
VK+,Vk2,Vk3</t>
  </si>
  <si>
    <t>7590910450</t>
  </si>
  <si>
    <t>Výkolejky Výkolejka ruční S49 pravá návěst vpravo (CV040719001)</t>
  </si>
  <si>
    <t>-246358109</t>
  </si>
  <si>
    <t>Poznámka k položce:_x000D_
Vk2</t>
  </si>
  <si>
    <t>7590910460</t>
  </si>
  <si>
    <t>Výkolejky Výkolejka ruční S49 levá návěst vlevo (CV040719002)</t>
  </si>
  <si>
    <t>1119222887</t>
  </si>
  <si>
    <t>Poznámka k položce:_x000D_
Vk1,Vk3</t>
  </si>
  <si>
    <t>7591080780</t>
  </si>
  <si>
    <t>Ostatní náhradní díly EP600 Souprava připevňovací kloubová elmot.přestav. (CV030839011)</t>
  </si>
  <si>
    <t>-1959328381</t>
  </si>
  <si>
    <t>1"Vk2</t>
  </si>
  <si>
    <t>1"Vk3</t>
  </si>
  <si>
    <t>7591095010</t>
  </si>
  <si>
    <t>Dodatečná montáž ohrazení pro elekromotorický přestavník s plastovou ohrádkou</t>
  </si>
  <si>
    <t>-1992990984</t>
  </si>
  <si>
    <t>7591090110</t>
  </si>
  <si>
    <t>Díly pro zemní montáž přestavníků Ohrádka přestavníku POP KPS (HM0321859992206)</t>
  </si>
  <si>
    <t>1132930878</t>
  </si>
  <si>
    <t>7591305030</t>
  </si>
  <si>
    <t>Montáž zámku výkolekového jednoduchého</t>
  </si>
  <si>
    <t>-1524820185</t>
  </si>
  <si>
    <t>Montáž zámku výkolekového jednoduchého - rozebrání, přetypování a sestavení zámku, oštítkování klíčů, přišroubování zámku na odlitek tělesa držáku klínu výkolejky</t>
  </si>
  <si>
    <t>Poznámka k položce:_x000D_
V1,V2-2x,V3,V4,L1,</t>
  </si>
  <si>
    <t>7591300040</t>
  </si>
  <si>
    <t>Zámky Zámek jednoduchý pro polohu výkolejky na kolejnici (CV040705020)</t>
  </si>
  <si>
    <t>-81600593</t>
  </si>
  <si>
    <t>7591300030</t>
  </si>
  <si>
    <t>Zámky Zámek jednoduchý pro polohu výkolejy mimo kolejnici (CV040705005)</t>
  </si>
  <si>
    <t>-2083394812</t>
  </si>
  <si>
    <t>7591305012</t>
  </si>
  <si>
    <t>Montáž zámku výměnového jednoduchého odtlačného</t>
  </si>
  <si>
    <t>-878770459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</si>
  <si>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</si>
  <si>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Poznámka k položce:_x000D_
VV1,V2-2x,V3,V4,L1</t>
  </si>
  <si>
    <t>7591300212</t>
  </si>
  <si>
    <t>Zámky Zámek výměn. jednoduchý odtlačný univerzální (HM0404156080000)</t>
  </si>
  <si>
    <t>895960885</t>
  </si>
  <si>
    <t>7591305172</t>
  </si>
  <si>
    <t>Montáž součástí zámku ochranné skříňky</t>
  </si>
  <si>
    <t>1191026109</t>
  </si>
  <si>
    <t>7591300170</t>
  </si>
  <si>
    <t>Zámky Skříň ochranná DR odklopná pro výměn. zámek DR (HM0404156030000)</t>
  </si>
  <si>
    <t>387668378</t>
  </si>
  <si>
    <t>7591300310</t>
  </si>
  <si>
    <t>Zámky Kroužek na zámkové klíče  (HM0404199140000)</t>
  </si>
  <si>
    <t>858513713</t>
  </si>
  <si>
    <t>7591300240</t>
  </si>
  <si>
    <t>Zámky Štítek na klíče čtvercový  (HM0404199070000)</t>
  </si>
  <si>
    <t>1549026190</t>
  </si>
  <si>
    <t>7591300300</t>
  </si>
  <si>
    <t>Zámky Štítek na klíče tříhranný  (HM0404199130000)</t>
  </si>
  <si>
    <t>66894972</t>
  </si>
  <si>
    <t>-431816393</t>
  </si>
  <si>
    <t>-935436168</t>
  </si>
  <si>
    <t>9909000200</t>
  </si>
  <si>
    <t>Poplatek za uložení nebezpečného odpadu na oficiální skládku</t>
  </si>
  <si>
    <t>1104925930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</si>
  <si>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</si>
  <si>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Oprava staničních kolejí a výhybek v žst. Rýmařov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</si>
  <si>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</si>
  <si>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</si>
  <si>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</si>
  <si>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</si>
  <si>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</si>
  <si>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</si>
  <si>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-219572448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</si>
  <si>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</si>
  <si>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</si>
  <si>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</si>
  <si>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</si>
  <si>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-310383129</t>
  </si>
  <si>
    <t>022101001</t>
  </si>
  <si>
    <t>Geodetické práce Geodetické práce před opravou</t>
  </si>
  <si>
    <t>-1980249705</t>
  </si>
  <si>
    <t>3*0,033+3*0,027+0,953</t>
  </si>
  <si>
    <t>022101011</t>
  </si>
  <si>
    <t>Geodetické práce Geodetické práce v průběhu opravy</t>
  </si>
  <si>
    <t>-982653013</t>
  </si>
  <si>
    <t>022101021</t>
  </si>
  <si>
    <t>Geodetické práce Geodetické práce po ukončení opravy</t>
  </si>
  <si>
    <t>1719741699</t>
  </si>
  <si>
    <t>022111011</t>
  </si>
  <si>
    <t>Geodetické práce Kontrola PPK při směrové a výškové úpravě koleje zaměřením APK trať dvoukolejná</t>
  </si>
  <si>
    <t>-1265405699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</si>
  <si>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</si>
  <si>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3*0,033+3*0,027+1*0,025+1,053</t>
  </si>
  <si>
    <t>033131001</t>
  </si>
  <si>
    <t>Provozní vlivy Organizační zajištění prací při zřizování a udržování BK kolejí a výhybek</t>
  </si>
  <si>
    <t>1654003904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</si>
  <si>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</si>
  <si>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3*33,23+3*27,14+953,00</t>
  </si>
  <si>
    <t>021211001</t>
  </si>
  <si>
    <t>Průzkumné práce pro opravy Doplňující laboratorní rozbor kontaminace zeminy nebo kol. lože</t>
  </si>
  <si>
    <t>-2017426297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</si>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</sst>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1"/>
      <c r="AQ5" s="21"/>
      <c r="AR5" s="19"/>
      <c r="BE5" s="25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1"/>
      <c r="AQ6" s="21"/>
      <c r="AR6" s="19"/>
      <c r="BE6" s="25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3"/>
      <c r="BS13" s="16" t="s">
        <v>6</v>
      </c>
    </row>
    <row r="14" spans="1:74" ht="12.75">
      <c r="B14" s="20"/>
      <c r="C14" s="21"/>
      <c r="D14" s="21"/>
      <c r="E14" s="258" t="s">
        <v>31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3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3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3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3"/>
    </row>
    <row r="23" spans="1:71" s="1" customFormat="1" ht="16.5" customHeight="1">
      <c r="B23" s="20"/>
      <c r="C23" s="21"/>
      <c r="D23" s="21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1"/>
      <c r="AP23" s="21"/>
      <c r="AQ23" s="21"/>
      <c r="AR23" s="19"/>
      <c r="BE23" s="25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3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1">
        <f>ROUND(AG94,2)</f>
        <v>0</v>
      </c>
      <c r="AL26" s="262"/>
      <c r="AM26" s="262"/>
      <c r="AN26" s="262"/>
      <c r="AO26" s="262"/>
      <c r="AP26" s="35"/>
      <c r="AQ26" s="35"/>
      <c r="AR26" s="38"/>
      <c r="BE26" s="25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3" t="s">
        <v>38</v>
      </c>
      <c r="M28" s="263"/>
      <c r="N28" s="263"/>
      <c r="O28" s="263"/>
      <c r="P28" s="263"/>
      <c r="Q28" s="35"/>
      <c r="R28" s="35"/>
      <c r="S28" s="35"/>
      <c r="T28" s="35"/>
      <c r="U28" s="35"/>
      <c r="V28" s="35"/>
      <c r="W28" s="263" t="s">
        <v>39</v>
      </c>
      <c r="X28" s="263"/>
      <c r="Y28" s="263"/>
      <c r="Z28" s="263"/>
      <c r="AA28" s="263"/>
      <c r="AB28" s="263"/>
      <c r="AC28" s="263"/>
      <c r="AD28" s="263"/>
      <c r="AE28" s="263"/>
      <c r="AF28" s="35"/>
      <c r="AG28" s="35"/>
      <c r="AH28" s="35"/>
      <c r="AI28" s="35"/>
      <c r="AJ28" s="35"/>
      <c r="AK28" s="263" t="s">
        <v>40</v>
      </c>
      <c r="AL28" s="263"/>
      <c r="AM28" s="263"/>
      <c r="AN28" s="263"/>
      <c r="AO28" s="263"/>
      <c r="AP28" s="35"/>
      <c r="AQ28" s="35"/>
      <c r="AR28" s="38"/>
      <c r="BE28" s="253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7">
        <v>0.21</v>
      </c>
      <c r="M29" s="246"/>
      <c r="N29" s="246"/>
      <c r="O29" s="246"/>
      <c r="P29" s="246"/>
      <c r="Q29" s="40"/>
      <c r="R29" s="40"/>
      <c r="S29" s="40"/>
      <c r="T29" s="40"/>
      <c r="U29" s="40"/>
      <c r="V29" s="40"/>
      <c r="W29" s="245">
        <f>ROUND(AZ94, 2)</f>
        <v>0</v>
      </c>
      <c r="X29" s="246"/>
      <c r="Y29" s="246"/>
      <c r="Z29" s="246"/>
      <c r="AA29" s="246"/>
      <c r="AB29" s="246"/>
      <c r="AC29" s="246"/>
      <c r="AD29" s="246"/>
      <c r="AE29" s="246"/>
      <c r="AF29" s="40"/>
      <c r="AG29" s="40"/>
      <c r="AH29" s="40"/>
      <c r="AI29" s="40"/>
      <c r="AJ29" s="40"/>
      <c r="AK29" s="245">
        <f>ROUND(AV94, 2)</f>
        <v>0</v>
      </c>
      <c r="AL29" s="246"/>
      <c r="AM29" s="246"/>
      <c r="AN29" s="246"/>
      <c r="AO29" s="246"/>
      <c r="AP29" s="40"/>
      <c r="AQ29" s="40"/>
      <c r="AR29" s="41"/>
      <c r="BE29" s="254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7">
        <v>0.15</v>
      </c>
      <c r="M30" s="246"/>
      <c r="N30" s="246"/>
      <c r="O30" s="246"/>
      <c r="P30" s="246"/>
      <c r="Q30" s="40"/>
      <c r="R30" s="40"/>
      <c r="S30" s="40"/>
      <c r="T30" s="40"/>
      <c r="U30" s="40"/>
      <c r="V30" s="40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40"/>
      <c r="AG30" s="40"/>
      <c r="AH30" s="40"/>
      <c r="AI30" s="40"/>
      <c r="AJ30" s="40"/>
      <c r="AK30" s="245">
        <f>ROUND(AW94, 2)</f>
        <v>0</v>
      </c>
      <c r="AL30" s="246"/>
      <c r="AM30" s="246"/>
      <c r="AN30" s="246"/>
      <c r="AO30" s="246"/>
      <c r="AP30" s="40"/>
      <c r="AQ30" s="40"/>
      <c r="AR30" s="41"/>
      <c r="BE30" s="254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7">
        <v>0.21</v>
      </c>
      <c r="M31" s="246"/>
      <c r="N31" s="246"/>
      <c r="O31" s="246"/>
      <c r="P31" s="246"/>
      <c r="Q31" s="40"/>
      <c r="R31" s="40"/>
      <c r="S31" s="40"/>
      <c r="T31" s="40"/>
      <c r="U31" s="40"/>
      <c r="V31" s="40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40"/>
      <c r="AG31" s="40"/>
      <c r="AH31" s="40"/>
      <c r="AI31" s="40"/>
      <c r="AJ31" s="40"/>
      <c r="AK31" s="245">
        <v>0</v>
      </c>
      <c r="AL31" s="246"/>
      <c r="AM31" s="246"/>
      <c r="AN31" s="246"/>
      <c r="AO31" s="246"/>
      <c r="AP31" s="40"/>
      <c r="AQ31" s="40"/>
      <c r="AR31" s="41"/>
      <c r="BE31" s="254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7">
        <v>0.15</v>
      </c>
      <c r="M32" s="246"/>
      <c r="N32" s="246"/>
      <c r="O32" s="246"/>
      <c r="P32" s="246"/>
      <c r="Q32" s="40"/>
      <c r="R32" s="40"/>
      <c r="S32" s="40"/>
      <c r="T32" s="40"/>
      <c r="U32" s="40"/>
      <c r="V32" s="40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40"/>
      <c r="AG32" s="40"/>
      <c r="AH32" s="40"/>
      <c r="AI32" s="40"/>
      <c r="AJ32" s="40"/>
      <c r="AK32" s="245">
        <v>0</v>
      </c>
      <c r="AL32" s="246"/>
      <c r="AM32" s="246"/>
      <c r="AN32" s="246"/>
      <c r="AO32" s="246"/>
      <c r="AP32" s="40"/>
      <c r="AQ32" s="40"/>
      <c r="AR32" s="41"/>
      <c r="BE32" s="254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7">
        <v>0</v>
      </c>
      <c r="M33" s="246"/>
      <c r="N33" s="246"/>
      <c r="O33" s="246"/>
      <c r="P33" s="246"/>
      <c r="Q33" s="40"/>
      <c r="R33" s="40"/>
      <c r="S33" s="40"/>
      <c r="T33" s="40"/>
      <c r="U33" s="40"/>
      <c r="V33" s="40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40"/>
      <c r="AG33" s="40"/>
      <c r="AH33" s="40"/>
      <c r="AI33" s="40"/>
      <c r="AJ33" s="40"/>
      <c r="AK33" s="245">
        <v>0</v>
      </c>
      <c r="AL33" s="246"/>
      <c r="AM33" s="246"/>
      <c r="AN33" s="246"/>
      <c r="AO33" s="246"/>
      <c r="AP33" s="40"/>
      <c r="AQ33" s="40"/>
      <c r="AR33" s="41"/>
      <c r="BE33" s="25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1" t="s">
        <v>49</v>
      </c>
      <c r="Y35" s="249"/>
      <c r="Z35" s="249"/>
      <c r="AA35" s="249"/>
      <c r="AB35" s="249"/>
      <c r="AC35" s="44"/>
      <c r="AD35" s="44"/>
      <c r="AE35" s="44"/>
      <c r="AF35" s="44"/>
      <c r="AG35" s="44"/>
      <c r="AH35" s="44"/>
      <c r="AI35" s="44"/>
      <c r="AJ35" s="44"/>
      <c r="AK35" s="248">
        <f>SUM(AK26:AK33)</f>
        <v>0</v>
      </c>
      <c r="AL35" s="249"/>
      <c r="AM35" s="249"/>
      <c r="AN35" s="249"/>
      <c r="AO35" s="25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63521026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4" t="str">
        <f>K6</f>
        <v>Oprava staničních kolejí a výhybek v žst. Rýmařov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Bruntál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6" t="str">
        <f>IF(AN8= "","",AN8)</f>
        <v>15. 3. 2021</v>
      </c>
      <c r="AN87" s="27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7" t="str">
        <f>IF(E17="","",E17)</f>
        <v xml:space="preserve"> </v>
      </c>
      <c r="AN89" s="278"/>
      <c r="AO89" s="278"/>
      <c r="AP89" s="278"/>
      <c r="AQ89" s="35"/>
      <c r="AR89" s="38"/>
      <c r="AS89" s="279" t="s">
        <v>57</v>
      </c>
      <c r="AT89" s="28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7" t="str">
        <f>IF(E20="","",E20)</f>
        <v xml:space="preserve"> </v>
      </c>
      <c r="AN90" s="278"/>
      <c r="AO90" s="278"/>
      <c r="AP90" s="278"/>
      <c r="AQ90" s="35"/>
      <c r="AR90" s="38"/>
      <c r="AS90" s="281"/>
      <c r="AT90" s="28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3"/>
      <c r="AT91" s="28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7" t="s">
        <v>58</v>
      </c>
      <c r="D92" s="268"/>
      <c r="E92" s="268"/>
      <c r="F92" s="268"/>
      <c r="G92" s="268"/>
      <c r="H92" s="72"/>
      <c r="I92" s="270" t="s">
        <v>59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9" t="s">
        <v>60</v>
      </c>
      <c r="AH92" s="268"/>
      <c r="AI92" s="268"/>
      <c r="AJ92" s="268"/>
      <c r="AK92" s="268"/>
      <c r="AL92" s="268"/>
      <c r="AM92" s="268"/>
      <c r="AN92" s="270" t="s">
        <v>61</v>
      </c>
      <c r="AO92" s="268"/>
      <c r="AP92" s="271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ROUND(SUM(AG95:AG99),2)</f>
        <v>0</v>
      </c>
      <c r="AH94" s="272"/>
      <c r="AI94" s="272"/>
      <c r="AJ94" s="272"/>
      <c r="AK94" s="272"/>
      <c r="AL94" s="272"/>
      <c r="AM94" s="272"/>
      <c r="AN94" s="273">
        <f t="shared" ref="AN94:AN99" si="0">SUM(AG94,AT94)</f>
        <v>0</v>
      </c>
      <c r="AO94" s="273"/>
      <c r="AP94" s="273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95" customHeight="1">
      <c r="A95" s="92" t="s">
        <v>81</v>
      </c>
      <c r="B95" s="93"/>
      <c r="C95" s="94"/>
      <c r="D95" s="266" t="s">
        <v>82</v>
      </c>
      <c r="E95" s="266"/>
      <c r="F95" s="266"/>
      <c r="G95" s="266"/>
      <c r="H95" s="266"/>
      <c r="I95" s="95"/>
      <c r="J95" s="266" t="s">
        <v>17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'SO 01 - Oprava staničních...'!J30</f>
        <v>0</v>
      </c>
      <c r="AH95" s="265"/>
      <c r="AI95" s="265"/>
      <c r="AJ95" s="265"/>
      <c r="AK95" s="265"/>
      <c r="AL95" s="265"/>
      <c r="AM95" s="265"/>
      <c r="AN95" s="264">
        <f t="shared" si="0"/>
        <v>0</v>
      </c>
      <c r="AO95" s="265"/>
      <c r="AP95" s="265"/>
      <c r="AQ95" s="96" t="s">
        <v>83</v>
      </c>
      <c r="AR95" s="97"/>
      <c r="AS95" s="98">
        <v>0</v>
      </c>
      <c r="AT95" s="99">
        <f t="shared" si="1"/>
        <v>0</v>
      </c>
      <c r="AU95" s="100">
        <f>'SO 01 - Oprava staničních...'!P119</f>
        <v>0</v>
      </c>
      <c r="AV95" s="99">
        <f>'SO 01 - Oprava staničních...'!J33</f>
        <v>0</v>
      </c>
      <c r="AW95" s="99">
        <f>'SO 01 - Oprava staničních...'!J34</f>
        <v>0</v>
      </c>
      <c r="AX95" s="99">
        <f>'SO 01 - Oprava staničních...'!J35</f>
        <v>0</v>
      </c>
      <c r="AY95" s="99">
        <f>'SO 01 - Oprava staničních...'!J36</f>
        <v>0</v>
      </c>
      <c r="AZ95" s="99">
        <f>'SO 01 - Oprava staničních...'!F33</f>
        <v>0</v>
      </c>
      <c r="BA95" s="99">
        <f>'SO 01 - Oprava staničních...'!F34</f>
        <v>0</v>
      </c>
      <c r="BB95" s="99">
        <f>'SO 01 - Oprava staničních...'!F35</f>
        <v>0</v>
      </c>
      <c r="BC95" s="99">
        <f>'SO 01 - Oprava staničních...'!F36</f>
        <v>0</v>
      </c>
      <c r="BD95" s="101">
        <f>'SO 01 - Oprava staničních...'!F37</f>
        <v>0</v>
      </c>
      <c r="BT95" s="102" t="s">
        <v>84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24.95" customHeight="1">
      <c r="A96" s="92" t="s">
        <v>81</v>
      </c>
      <c r="B96" s="93"/>
      <c r="C96" s="94"/>
      <c r="D96" s="266" t="s">
        <v>87</v>
      </c>
      <c r="E96" s="266"/>
      <c r="F96" s="266"/>
      <c r="G96" s="266"/>
      <c r="H96" s="266"/>
      <c r="I96" s="95"/>
      <c r="J96" s="266" t="s">
        <v>88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4">
        <f>'SO 02 - Oprava nástupiště...'!J30</f>
        <v>0</v>
      </c>
      <c r="AH96" s="265"/>
      <c r="AI96" s="265"/>
      <c r="AJ96" s="265"/>
      <c r="AK96" s="265"/>
      <c r="AL96" s="265"/>
      <c r="AM96" s="265"/>
      <c r="AN96" s="264">
        <f t="shared" si="0"/>
        <v>0</v>
      </c>
      <c r="AO96" s="265"/>
      <c r="AP96" s="265"/>
      <c r="AQ96" s="96" t="s">
        <v>83</v>
      </c>
      <c r="AR96" s="97"/>
      <c r="AS96" s="98">
        <v>0</v>
      </c>
      <c r="AT96" s="99">
        <f t="shared" si="1"/>
        <v>0</v>
      </c>
      <c r="AU96" s="100">
        <f>'SO 02 - Oprava nástupiště...'!P119</f>
        <v>0</v>
      </c>
      <c r="AV96" s="99">
        <f>'SO 02 - Oprava nástupiště...'!J33</f>
        <v>0</v>
      </c>
      <c r="AW96" s="99">
        <f>'SO 02 - Oprava nástupiště...'!J34</f>
        <v>0</v>
      </c>
      <c r="AX96" s="99">
        <f>'SO 02 - Oprava nástupiště...'!J35</f>
        <v>0</v>
      </c>
      <c r="AY96" s="99">
        <f>'SO 02 - Oprava nástupiště...'!J36</f>
        <v>0</v>
      </c>
      <c r="AZ96" s="99">
        <f>'SO 02 - Oprava nástupiště...'!F33</f>
        <v>0</v>
      </c>
      <c r="BA96" s="99">
        <f>'SO 02 - Oprava nástupiště...'!F34</f>
        <v>0</v>
      </c>
      <c r="BB96" s="99">
        <f>'SO 02 - Oprava nástupiště...'!F35</f>
        <v>0</v>
      </c>
      <c r="BC96" s="99">
        <f>'SO 02 - Oprava nástupiště...'!F36</f>
        <v>0</v>
      </c>
      <c r="BD96" s="101">
        <f>'SO 02 - Oprava nástupiště...'!F37</f>
        <v>0</v>
      </c>
      <c r="BT96" s="102" t="s">
        <v>84</v>
      </c>
      <c r="BV96" s="102" t="s">
        <v>79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24.95" customHeight="1">
      <c r="A97" s="92" t="s">
        <v>81</v>
      </c>
      <c r="B97" s="93"/>
      <c r="C97" s="94"/>
      <c r="D97" s="266" t="s">
        <v>90</v>
      </c>
      <c r="E97" s="266"/>
      <c r="F97" s="266"/>
      <c r="G97" s="266"/>
      <c r="H97" s="266"/>
      <c r="I97" s="95"/>
      <c r="J97" s="266" t="s">
        <v>91</v>
      </c>
      <c r="K97" s="266"/>
      <c r="L97" s="266"/>
      <c r="M97" s="266"/>
      <c r="N97" s="266"/>
      <c r="O97" s="266"/>
      <c r="P97" s="266"/>
      <c r="Q97" s="266"/>
      <c r="R97" s="266"/>
      <c r="S97" s="266"/>
      <c r="T97" s="266"/>
      <c r="U97" s="266"/>
      <c r="V97" s="266"/>
      <c r="W97" s="266"/>
      <c r="X97" s="266"/>
      <c r="Y97" s="266"/>
      <c r="Z97" s="266"/>
      <c r="AA97" s="266"/>
      <c r="AB97" s="266"/>
      <c r="AC97" s="266"/>
      <c r="AD97" s="266"/>
      <c r="AE97" s="266"/>
      <c r="AF97" s="266"/>
      <c r="AG97" s="264">
        <f>'SO 03 - Oprava opěrné zíd...'!J30</f>
        <v>0</v>
      </c>
      <c r="AH97" s="265"/>
      <c r="AI97" s="265"/>
      <c r="AJ97" s="265"/>
      <c r="AK97" s="265"/>
      <c r="AL97" s="265"/>
      <c r="AM97" s="265"/>
      <c r="AN97" s="264">
        <f t="shared" si="0"/>
        <v>0</v>
      </c>
      <c r="AO97" s="265"/>
      <c r="AP97" s="265"/>
      <c r="AQ97" s="96" t="s">
        <v>83</v>
      </c>
      <c r="AR97" s="97"/>
      <c r="AS97" s="98">
        <v>0</v>
      </c>
      <c r="AT97" s="99">
        <f t="shared" si="1"/>
        <v>0</v>
      </c>
      <c r="AU97" s="100">
        <f>'SO 03 - Oprava opěrné zíd...'!P119</f>
        <v>0</v>
      </c>
      <c r="AV97" s="99">
        <f>'SO 03 - Oprava opěrné zíd...'!J33</f>
        <v>0</v>
      </c>
      <c r="AW97" s="99">
        <f>'SO 03 - Oprava opěrné zíd...'!J34</f>
        <v>0</v>
      </c>
      <c r="AX97" s="99">
        <f>'SO 03 - Oprava opěrné zíd...'!J35</f>
        <v>0</v>
      </c>
      <c r="AY97" s="99">
        <f>'SO 03 - Oprava opěrné zíd...'!J36</f>
        <v>0</v>
      </c>
      <c r="AZ97" s="99">
        <f>'SO 03 - Oprava opěrné zíd...'!F33</f>
        <v>0</v>
      </c>
      <c r="BA97" s="99">
        <f>'SO 03 - Oprava opěrné zíd...'!F34</f>
        <v>0</v>
      </c>
      <c r="BB97" s="99">
        <f>'SO 03 - Oprava opěrné zíd...'!F35</f>
        <v>0</v>
      </c>
      <c r="BC97" s="99">
        <f>'SO 03 - Oprava opěrné zíd...'!F36</f>
        <v>0</v>
      </c>
      <c r="BD97" s="101">
        <f>'SO 03 - Oprava opěrné zíd...'!F37</f>
        <v>0</v>
      </c>
      <c r="BT97" s="102" t="s">
        <v>84</v>
      </c>
      <c r="BV97" s="102" t="s">
        <v>79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7" customFormat="1" ht="24.95" customHeight="1">
      <c r="A98" s="92" t="s">
        <v>81</v>
      </c>
      <c r="B98" s="93"/>
      <c r="C98" s="94"/>
      <c r="D98" s="266" t="s">
        <v>93</v>
      </c>
      <c r="E98" s="266"/>
      <c r="F98" s="266"/>
      <c r="G98" s="266"/>
      <c r="H98" s="266"/>
      <c r="I98" s="95"/>
      <c r="J98" s="266" t="s">
        <v>94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64">
        <f>'PS 01 - Úprava zabezpečov...'!J30</f>
        <v>0</v>
      </c>
      <c r="AH98" s="265"/>
      <c r="AI98" s="265"/>
      <c r="AJ98" s="265"/>
      <c r="AK98" s="265"/>
      <c r="AL98" s="265"/>
      <c r="AM98" s="265"/>
      <c r="AN98" s="264">
        <f t="shared" si="0"/>
        <v>0</v>
      </c>
      <c r="AO98" s="265"/>
      <c r="AP98" s="265"/>
      <c r="AQ98" s="96" t="s">
        <v>83</v>
      </c>
      <c r="AR98" s="97"/>
      <c r="AS98" s="98">
        <v>0</v>
      </c>
      <c r="AT98" s="99">
        <f t="shared" si="1"/>
        <v>0</v>
      </c>
      <c r="AU98" s="100">
        <f>'PS 01 - Úprava zabezpečov...'!P117</f>
        <v>0</v>
      </c>
      <c r="AV98" s="99">
        <f>'PS 01 - Úprava zabezpečov...'!J33</f>
        <v>0</v>
      </c>
      <c r="AW98" s="99">
        <f>'PS 01 - Úprava zabezpečov...'!J34</f>
        <v>0</v>
      </c>
      <c r="AX98" s="99">
        <f>'PS 01 - Úprava zabezpečov...'!J35</f>
        <v>0</v>
      </c>
      <c r="AY98" s="99">
        <f>'PS 01 - Úprava zabezpečov...'!J36</f>
        <v>0</v>
      </c>
      <c r="AZ98" s="99">
        <f>'PS 01 - Úprava zabezpečov...'!F33</f>
        <v>0</v>
      </c>
      <c r="BA98" s="99">
        <f>'PS 01 - Úprava zabezpečov...'!F34</f>
        <v>0</v>
      </c>
      <c r="BB98" s="99">
        <f>'PS 01 - Úprava zabezpečov...'!F35</f>
        <v>0</v>
      </c>
      <c r="BC98" s="99">
        <f>'PS 01 - Úprava zabezpečov...'!F36</f>
        <v>0</v>
      </c>
      <c r="BD98" s="101">
        <f>'PS 01 - Úprava zabezpečov...'!F37</f>
        <v>0</v>
      </c>
      <c r="BT98" s="102" t="s">
        <v>84</v>
      </c>
      <c r="BV98" s="102" t="s">
        <v>79</v>
      </c>
      <c r="BW98" s="102" t="s">
        <v>95</v>
      </c>
      <c r="BX98" s="102" t="s">
        <v>5</v>
      </c>
      <c r="CL98" s="102" t="s">
        <v>96</v>
      </c>
      <c r="CM98" s="102" t="s">
        <v>86</v>
      </c>
    </row>
    <row r="99" spans="1:91" s="7" customFormat="1" ht="24.95" customHeight="1">
      <c r="A99" s="92" t="s">
        <v>81</v>
      </c>
      <c r="B99" s="93"/>
      <c r="C99" s="94"/>
      <c r="D99" s="266" t="s">
        <v>97</v>
      </c>
      <c r="E99" s="266"/>
      <c r="F99" s="266"/>
      <c r="G99" s="266"/>
      <c r="H99" s="266"/>
      <c r="I99" s="95"/>
      <c r="J99" s="266" t="s">
        <v>17</v>
      </c>
      <c r="K99" s="266"/>
      <c r="L99" s="266"/>
      <c r="M99" s="266"/>
      <c r="N99" s="266"/>
      <c r="O99" s="266"/>
      <c r="P99" s="266"/>
      <c r="Q99" s="266"/>
      <c r="R99" s="266"/>
      <c r="S99" s="266"/>
      <c r="T99" s="266"/>
      <c r="U99" s="266"/>
      <c r="V99" s="266"/>
      <c r="W99" s="266"/>
      <c r="X99" s="266"/>
      <c r="Y99" s="266"/>
      <c r="Z99" s="266"/>
      <c r="AA99" s="266"/>
      <c r="AB99" s="266"/>
      <c r="AC99" s="266"/>
      <c r="AD99" s="266"/>
      <c r="AE99" s="266"/>
      <c r="AF99" s="266"/>
      <c r="AG99" s="264">
        <f>'VON - Oprava staničních k...'!J30</f>
        <v>0</v>
      </c>
      <c r="AH99" s="265"/>
      <c r="AI99" s="265"/>
      <c r="AJ99" s="265"/>
      <c r="AK99" s="265"/>
      <c r="AL99" s="265"/>
      <c r="AM99" s="265"/>
      <c r="AN99" s="264">
        <f t="shared" si="0"/>
        <v>0</v>
      </c>
      <c r="AO99" s="265"/>
      <c r="AP99" s="265"/>
      <c r="AQ99" s="96" t="s">
        <v>83</v>
      </c>
      <c r="AR99" s="97"/>
      <c r="AS99" s="103">
        <v>0</v>
      </c>
      <c r="AT99" s="104">
        <f t="shared" si="1"/>
        <v>0</v>
      </c>
      <c r="AU99" s="105">
        <f>'VON - Oprava staničních k...'!P117</f>
        <v>0</v>
      </c>
      <c r="AV99" s="104">
        <f>'VON - Oprava staničních k...'!J33</f>
        <v>0</v>
      </c>
      <c r="AW99" s="104">
        <f>'VON - Oprava staničních k...'!J34</f>
        <v>0</v>
      </c>
      <c r="AX99" s="104">
        <f>'VON - Oprava staničních k...'!J35</f>
        <v>0</v>
      </c>
      <c r="AY99" s="104">
        <f>'VON - Oprava staničních k...'!J36</f>
        <v>0</v>
      </c>
      <c r="AZ99" s="104">
        <f>'VON - Oprava staničních k...'!F33</f>
        <v>0</v>
      </c>
      <c r="BA99" s="104">
        <f>'VON - Oprava staničních k...'!F34</f>
        <v>0</v>
      </c>
      <c r="BB99" s="104">
        <f>'VON - Oprava staničních k...'!F35</f>
        <v>0</v>
      </c>
      <c r="BC99" s="104">
        <f>'VON - Oprava staničních k...'!F36</f>
        <v>0</v>
      </c>
      <c r="BD99" s="106">
        <f>'VON - Oprava staničních k...'!F37</f>
        <v>0</v>
      </c>
      <c r="BT99" s="102" t="s">
        <v>84</v>
      </c>
      <c r="BV99" s="102" t="s">
        <v>79</v>
      </c>
      <c r="BW99" s="102" t="s">
        <v>98</v>
      </c>
      <c r="BX99" s="102" t="s">
        <v>5</v>
      </c>
      <c r="CL99" s="102" t="s">
        <v>1</v>
      </c>
      <c r="CM99" s="102" t="s">
        <v>86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muVj4ibJFT9MvPZk1tJrsVByfFs0ALG8ivwdQMc6FiUdfZDk1vPzabh9b6JyXk0WYMhKoM8imd0qpw8Tu8j4JQ==" saltValue="TLRFcgSSjSU0l9e5E98s1K/gCOMwESjz/HHbTTCGfF/HmwXSc2qAcUJPTw+iV64+tOpezGQ0RaVpQTVYj+NTvw==" spinCount="100000" sheet="1" objects="1" scenarios="1" formatColumns="0" formatRows="0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staničních...'!C2" display="/"/>
    <hyperlink ref="A96" location="'SO 02 - Oprava nástupiště...'!C2" display="/"/>
    <hyperlink ref="A97" location="'SO 03 - Oprava opěrné zíd...'!C2" display="/"/>
    <hyperlink ref="A98" location="'PS 01 - Úprava zabezpečov...'!C2" display="/"/>
    <hyperlink ref="A99" location="'VON - Oprava staničních 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staničních kolejí a výhybek v žst. Rýmařov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101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ROUND((SUM(BE119:BE440)),  2)</f>
        <v>0</v>
      </c>
      <c r="G33" s="33"/>
      <c r="H33" s="33"/>
      <c r="I33" s="123">
        <v>0.21</v>
      </c>
      <c r="J33" s="122">
        <f>ROUND(((SUM(BE119:BE440))*I33),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ROUND((SUM(BF119:BF440)),  2)</f>
        <v>0</v>
      </c>
      <c r="G34" s="33"/>
      <c r="H34" s="33"/>
      <c r="I34" s="123">
        <v>0.15</v>
      </c>
      <c r="J34" s="122">
        <f>ROUND(((SUM(BF119:BF440))*I34),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ROUND((SUM(BG119:BG440)),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ROUND((SUM(BH119:BH440)),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ROUND((SUM(BI119:BI440)),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staničních kolejí a výhybek v žst. Rýmařov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01 - Oprava staničních kolejí a výhybek v žst. Rýmařov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15. 3. 2021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103</v>
      </c>
      <c r="D94" s="143"/>
      <c r="E94" s="143"/>
      <c r="F94" s="143"/>
      <c r="G94" s="143"/>
      <c r="H94" s="143"/>
      <c r="I94" s="143"/>
      <c r="J94" s="144" t="s">
        <v>104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6"/>
      <c r="C97" s="147"/>
      <c r="D97" s="148" t="s">
        <v>107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109</v>
      </c>
      <c r="E99" s="149"/>
      <c r="F99" s="149"/>
      <c r="G99" s="149"/>
      <c r="H99" s="149"/>
      <c r="I99" s="149"/>
      <c r="J99" s="150">
        <f>J387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staničních kolejí a výhybek v žst. Rýmařov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4" t="str">
        <f>E9</f>
        <v>SO 01 - Oprava staničních kolejí a výhybek v žst. Rýmařov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28" t="s">
        <v>22</v>
      </c>
      <c r="J113" s="65" t="str">
        <f>IF(J12="","",J12)</f>
        <v>15. 3. 2021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111</v>
      </c>
      <c r="D118" s="161" t="s">
        <v>62</v>
      </c>
      <c r="E118" s="161" t="s">
        <v>58</v>
      </c>
      <c r="F118" s="161" t="s">
        <v>59</v>
      </c>
      <c r="G118" s="161" t="s">
        <v>112</v>
      </c>
      <c r="H118" s="161" t="s">
        <v>113</v>
      </c>
      <c r="I118" s="161" t="s">
        <v>114</v>
      </c>
      <c r="J118" s="161" t="s">
        <v>104</v>
      </c>
      <c r="K118" s="162" t="s">
        <v>115</v>
      </c>
      <c r="L118" s="163"/>
      <c r="M118" s="74" t="s">
        <v>1</v>
      </c>
      <c r="N118" s="75" t="s">
        <v>41</v>
      </c>
      <c r="O118" s="75" t="s">
        <v>116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6" t="s">
        <v>121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122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P120+P387</f>
        <v>0</v>
      </c>
      <c r="Q119" s="78"/>
      <c r="R119" s="166">
        <f>R120+R387</f>
        <v>3660.4109500000009</v>
      </c>
      <c r="S119" s="78"/>
      <c r="T119" s="167">
        <f>T120+T387</f>
        <v>9.4600000000000009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106</v>
      </c>
      <c r="BK119" s="168">
        <f>BK120+BK387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123</v>
      </c>
      <c r="F120" s="172" t="s">
        <v>124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3660.4109500000009</v>
      </c>
      <c r="S120" s="177"/>
      <c r="T120" s="179">
        <f>T121</f>
        <v>9.4600000000000009</v>
      </c>
      <c r="AR120" s="180" t="s">
        <v>84</v>
      </c>
      <c r="AT120" s="181" t="s">
        <v>76</v>
      </c>
      <c r="AU120" s="181" t="s">
        <v>77</v>
      </c>
      <c r="AY120" s="180" t="s">
        <v>125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126</v>
      </c>
      <c r="F121" s="183" t="s">
        <v>127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SUM(P122:P386)</f>
        <v>0</v>
      </c>
      <c r="Q121" s="177"/>
      <c r="R121" s="178">
        <f>SUM(R122:R386)</f>
        <v>3660.4109500000009</v>
      </c>
      <c r="S121" s="177"/>
      <c r="T121" s="179">
        <f>SUM(T122:T386)</f>
        <v>9.4600000000000009</v>
      </c>
      <c r="AR121" s="180" t="s">
        <v>84</v>
      </c>
      <c r="AT121" s="181" t="s">
        <v>76</v>
      </c>
      <c r="AU121" s="181" t="s">
        <v>84</v>
      </c>
      <c r="AY121" s="180" t="s">
        <v>125</v>
      </c>
      <c r="BK121" s="182">
        <f>SUM(BK122:BK386)</f>
        <v>0</v>
      </c>
    </row>
    <row r="122" spans="1:65" s="2" customFormat="1" ht="16.5" customHeight="1">
      <c r="A122" s="33"/>
      <c r="B122" s="34"/>
      <c r="C122" s="185" t="s">
        <v>84</v>
      </c>
      <c r="D122" s="185" t="s">
        <v>128</v>
      </c>
      <c r="E122" s="186" t="s">
        <v>129</v>
      </c>
      <c r="F122" s="187" t="s">
        <v>130</v>
      </c>
      <c r="G122" s="188" t="s">
        <v>131</v>
      </c>
      <c r="H122" s="189">
        <v>181.1</v>
      </c>
      <c r="I122" s="190"/>
      <c r="J122" s="191">
        <f>ROUND(I122*H122,2)</f>
        <v>0</v>
      </c>
      <c r="K122" s="187" t="s">
        <v>132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133</v>
      </c>
      <c r="AT122" s="196" t="s">
        <v>128</v>
      </c>
      <c r="AU122" s="196" t="s">
        <v>86</v>
      </c>
      <c r="AY122" s="16" t="s">
        <v>125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133</v>
      </c>
      <c r="BM122" s="196" t="s">
        <v>134</v>
      </c>
    </row>
    <row r="123" spans="1:65" s="2" customFormat="1" ht="19.5">
      <c r="A123" s="33"/>
      <c r="B123" s="34"/>
      <c r="C123" s="35"/>
      <c r="D123" s="198" t="s">
        <v>135</v>
      </c>
      <c r="E123" s="35"/>
      <c r="F123" s="199" t="s">
        <v>136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86</v>
      </c>
    </row>
    <row r="124" spans="1:65" s="13" customFormat="1">
      <c r="B124" s="203"/>
      <c r="C124" s="204"/>
      <c r="D124" s="198" t="s">
        <v>137</v>
      </c>
      <c r="E124" s="205" t="s">
        <v>1</v>
      </c>
      <c r="F124" s="206" t="s">
        <v>138</v>
      </c>
      <c r="G124" s="204"/>
      <c r="H124" s="207">
        <v>181.1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137</v>
      </c>
      <c r="AU124" s="213" t="s">
        <v>86</v>
      </c>
      <c r="AV124" s="13" t="s">
        <v>86</v>
      </c>
      <c r="AW124" s="13" t="s">
        <v>34</v>
      </c>
      <c r="AX124" s="13" t="s">
        <v>84</v>
      </c>
      <c r="AY124" s="213" t="s">
        <v>125</v>
      </c>
    </row>
    <row r="125" spans="1:65" s="2" customFormat="1" ht="16.5" customHeight="1">
      <c r="A125" s="33"/>
      <c r="B125" s="34"/>
      <c r="C125" s="185" t="s">
        <v>86</v>
      </c>
      <c r="D125" s="185" t="s">
        <v>128</v>
      </c>
      <c r="E125" s="186" t="s">
        <v>139</v>
      </c>
      <c r="F125" s="187" t="s">
        <v>140</v>
      </c>
      <c r="G125" s="188" t="s">
        <v>131</v>
      </c>
      <c r="H125" s="189">
        <v>280.8</v>
      </c>
      <c r="I125" s="190"/>
      <c r="J125" s="191">
        <f>ROUND(I125*H125,2)</f>
        <v>0</v>
      </c>
      <c r="K125" s="187" t="s">
        <v>132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133</v>
      </c>
      <c r="AT125" s="196" t="s">
        <v>128</v>
      </c>
      <c r="AU125" s="196" t="s">
        <v>86</v>
      </c>
      <c r="AY125" s="16" t="s">
        <v>125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84</v>
      </c>
      <c r="BK125" s="197">
        <f>ROUND(I125*H125,2)</f>
        <v>0</v>
      </c>
      <c r="BL125" s="16" t="s">
        <v>133</v>
      </c>
      <c r="BM125" s="196" t="s">
        <v>141</v>
      </c>
    </row>
    <row r="126" spans="1:65" s="2" customFormat="1" ht="29.25">
      <c r="A126" s="33"/>
      <c r="B126" s="34"/>
      <c r="C126" s="35"/>
      <c r="D126" s="198" t="s">
        <v>135</v>
      </c>
      <c r="E126" s="35"/>
      <c r="F126" s="199" t="s">
        <v>142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86</v>
      </c>
    </row>
    <row r="127" spans="1:65" s="13" customFormat="1">
      <c r="B127" s="203"/>
      <c r="C127" s="204"/>
      <c r="D127" s="198" t="s">
        <v>137</v>
      </c>
      <c r="E127" s="205" t="s">
        <v>1</v>
      </c>
      <c r="F127" s="206" t="s">
        <v>143</v>
      </c>
      <c r="G127" s="204"/>
      <c r="H127" s="207">
        <v>280.8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137</v>
      </c>
      <c r="AU127" s="213" t="s">
        <v>86</v>
      </c>
      <c r="AV127" s="13" t="s">
        <v>86</v>
      </c>
      <c r="AW127" s="13" t="s">
        <v>34</v>
      </c>
      <c r="AX127" s="13" t="s">
        <v>84</v>
      </c>
      <c r="AY127" s="213" t="s">
        <v>125</v>
      </c>
    </row>
    <row r="128" spans="1:65" s="2" customFormat="1" ht="16.5" customHeight="1">
      <c r="A128" s="33"/>
      <c r="B128" s="34"/>
      <c r="C128" s="185" t="s">
        <v>144</v>
      </c>
      <c r="D128" s="185" t="s">
        <v>128</v>
      </c>
      <c r="E128" s="186" t="s">
        <v>145</v>
      </c>
      <c r="F128" s="187" t="s">
        <v>146</v>
      </c>
      <c r="G128" s="188" t="s">
        <v>147</v>
      </c>
      <c r="H128" s="189">
        <v>13</v>
      </c>
      <c r="I128" s="190"/>
      <c r="J128" s="191">
        <f>ROUND(I128*H128,2)</f>
        <v>0</v>
      </c>
      <c r="K128" s="187" t="s">
        <v>132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133</v>
      </c>
      <c r="AT128" s="196" t="s">
        <v>128</v>
      </c>
      <c r="AU128" s="196" t="s">
        <v>86</v>
      </c>
      <c r="AY128" s="16" t="s">
        <v>125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133</v>
      </c>
      <c r="BM128" s="196" t="s">
        <v>148</v>
      </c>
    </row>
    <row r="129" spans="1:65" s="2" customFormat="1" ht="19.5">
      <c r="A129" s="33"/>
      <c r="B129" s="34"/>
      <c r="C129" s="35"/>
      <c r="D129" s="198" t="s">
        <v>135</v>
      </c>
      <c r="E129" s="35"/>
      <c r="F129" s="199" t="s">
        <v>149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86</v>
      </c>
    </row>
    <row r="130" spans="1:65" s="13" customFormat="1">
      <c r="B130" s="203"/>
      <c r="C130" s="204"/>
      <c r="D130" s="198" t="s">
        <v>137</v>
      </c>
      <c r="E130" s="205" t="s">
        <v>1</v>
      </c>
      <c r="F130" s="206" t="s">
        <v>150</v>
      </c>
      <c r="G130" s="204"/>
      <c r="H130" s="207">
        <v>13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137</v>
      </c>
      <c r="AU130" s="213" t="s">
        <v>86</v>
      </c>
      <c r="AV130" s="13" t="s">
        <v>86</v>
      </c>
      <c r="AW130" s="13" t="s">
        <v>34</v>
      </c>
      <c r="AX130" s="13" t="s">
        <v>84</v>
      </c>
      <c r="AY130" s="213" t="s">
        <v>125</v>
      </c>
    </row>
    <row r="131" spans="1:65" s="2" customFormat="1" ht="16.5" customHeight="1">
      <c r="A131" s="33"/>
      <c r="B131" s="34"/>
      <c r="C131" s="185" t="s">
        <v>133</v>
      </c>
      <c r="D131" s="185" t="s">
        <v>128</v>
      </c>
      <c r="E131" s="186" t="s">
        <v>151</v>
      </c>
      <c r="F131" s="187" t="s">
        <v>152</v>
      </c>
      <c r="G131" s="188" t="s">
        <v>153</v>
      </c>
      <c r="H131" s="189">
        <v>4.3</v>
      </c>
      <c r="I131" s="190"/>
      <c r="J131" s="191">
        <f>ROUND(I131*H131,2)</f>
        <v>0</v>
      </c>
      <c r="K131" s="187" t="s">
        <v>1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2.2000000000000002</v>
      </c>
      <c r="T131" s="195">
        <f>S131*H131</f>
        <v>9.4600000000000009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133</v>
      </c>
      <c r="AT131" s="196" t="s">
        <v>128</v>
      </c>
      <c r="AU131" s="196" t="s">
        <v>86</v>
      </c>
      <c r="AY131" s="16" t="s">
        <v>125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84</v>
      </c>
      <c r="BK131" s="197">
        <f>ROUND(I131*H131,2)</f>
        <v>0</v>
      </c>
      <c r="BL131" s="16" t="s">
        <v>133</v>
      </c>
      <c r="BM131" s="196" t="s">
        <v>154</v>
      </c>
    </row>
    <row r="132" spans="1:65" s="2" customFormat="1">
      <c r="A132" s="33"/>
      <c r="B132" s="34"/>
      <c r="C132" s="35"/>
      <c r="D132" s="198" t="s">
        <v>135</v>
      </c>
      <c r="E132" s="35"/>
      <c r="F132" s="199" t="s">
        <v>155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86</v>
      </c>
    </row>
    <row r="133" spans="1:65" s="13" customFormat="1">
      <c r="B133" s="203"/>
      <c r="C133" s="204"/>
      <c r="D133" s="198" t="s">
        <v>137</v>
      </c>
      <c r="E133" s="205" t="s">
        <v>1</v>
      </c>
      <c r="F133" s="206" t="s">
        <v>156</v>
      </c>
      <c r="G133" s="204"/>
      <c r="H133" s="207">
        <v>1.8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137</v>
      </c>
      <c r="AU133" s="213" t="s">
        <v>86</v>
      </c>
      <c r="AV133" s="13" t="s">
        <v>86</v>
      </c>
      <c r="AW133" s="13" t="s">
        <v>34</v>
      </c>
      <c r="AX133" s="13" t="s">
        <v>77</v>
      </c>
      <c r="AY133" s="213" t="s">
        <v>125</v>
      </c>
    </row>
    <row r="134" spans="1:65" s="13" customFormat="1">
      <c r="B134" s="203"/>
      <c r="C134" s="204"/>
      <c r="D134" s="198" t="s">
        <v>137</v>
      </c>
      <c r="E134" s="205" t="s">
        <v>1</v>
      </c>
      <c r="F134" s="206" t="s">
        <v>157</v>
      </c>
      <c r="G134" s="204"/>
      <c r="H134" s="207">
        <v>2.5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137</v>
      </c>
      <c r="AU134" s="213" t="s">
        <v>86</v>
      </c>
      <c r="AV134" s="13" t="s">
        <v>86</v>
      </c>
      <c r="AW134" s="13" t="s">
        <v>34</v>
      </c>
      <c r="AX134" s="13" t="s">
        <v>77</v>
      </c>
      <c r="AY134" s="213" t="s">
        <v>125</v>
      </c>
    </row>
    <row r="135" spans="1:65" s="14" customFormat="1">
      <c r="B135" s="214"/>
      <c r="C135" s="215"/>
      <c r="D135" s="198" t="s">
        <v>137</v>
      </c>
      <c r="E135" s="216" t="s">
        <v>1</v>
      </c>
      <c r="F135" s="217" t="s">
        <v>158</v>
      </c>
      <c r="G135" s="215"/>
      <c r="H135" s="218">
        <v>4.3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137</v>
      </c>
      <c r="AU135" s="224" t="s">
        <v>86</v>
      </c>
      <c r="AV135" s="14" t="s">
        <v>133</v>
      </c>
      <c r="AW135" s="14" t="s">
        <v>34</v>
      </c>
      <c r="AX135" s="14" t="s">
        <v>84</v>
      </c>
      <c r="AY135" s="224" t="s">
        <v>125</v>
      </c>
    </row>
    <row r="136" spans="1:65" s="2" customFormat="1" ht="16.5" customHeight="1">
      <c r="A136" s="33"/>
      <c r="B136" s="34"/>
      <c r="C136" s="185" t="s">
        <v>126</v>
      </c>
      <c r="D136" s="185" t="s">
        <v>128</v>
      </c>
      <c r="E136" s="186" t="s">
        <v>159</v>
      </c>
      <c r="F136" s="187" t="s">
        <v>160</v>
      </c>
      <c r="G136" s="188" t="s">
        <v>153</v>
      </c>
      <c r="H136" s="189">
        <v>4.3</v>
      </c>
      <c r="I136" s="190"/>
      <c r="J136" s="191">
        <f>ROUND(I136*H136,2)</f>
        <v>0</v>
      </c>
      <c r="K136" s="187" t="s">
        <v>132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133</v>
      </c>
      <c r="AT136" s="196" t="s">
        <v>128</v>
      </c>
      <c r="AU136" s="196" t="s">
        <v>86</v>
      </c>
      <c r="AY136" s="16" t="s">
        <v>125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84</v>
      </c>
      <c r="BK136" s="197">
        <f>ROUND(I136*H136,2)</f>
        <v>0</v>
      </c>
      <c r="BL136" s="16" t="s">
        <v>133</v>
      </c>
      <c r="BM136" s="196" t="s">
        <v>161</v>
      </c>
    </row>
    <row r="137" spans="1:65" s="2" customFormat="1" ht="19.5">
      <c r="A137" s="33"/>
      <c r="B137" s="34"/>
      <c r="C137" s="35"/>
      <c r="D137" s="198" t="s">
        <v>135</v>
      </c>
      <c r="E137" s="35"/>
      <c r="F137" s="199" t="s">
        <v>162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135</v>
      </c>
      <c r="AU137" s="16" t="s">
        <v>86</v>
      </c>
    </row>
    <row r="138" spans="1:65" s="13" customFormat="1">
      <c r="B138" s="203"/>
      <c r="C138" s="204"/>
      <c r="D138" s="198" t="s">
        <v>137</v>
      </c>
      <c r="E138" s="205" t="s">
        <v>1</v>
      </c>
      <c r="F138" s="206" t="s">
        <v>156</v>
      </c>
      <c r="G138" s="204"/>
      <c r="H138" s="207">
        <v>1.8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137</v>
      </c>
      <c r="AU138" s="213" t="s">
        <v>86</v>
      </c>
      <c r="AV138" s="13" t="s">
        <v>86</v>
      </c>
      <c r="AW138" s="13" t="s">
        <v>34</v>
      </c>
      <c r="AX138" s="13" t="s">
        <v>77</v>
      </c>
      <c r="AY138" s="213" t="s">
        <v>125</v>
      </c>
    </row>
    <row r="139" spans="1:65" s="13" customFormat="1">
      <c r="B139" s="203"/>
      <c r="C139" s="204"/>
      <c r="D139" s="198" t="s">
        <v>137</v>
      </c>
      <c r="E139" s="205" t="s">
        <v>1</v>
      </c>
      <c r="F139" s="206" t="s">
        <v>157</v>
      </c>
      <c r="G139" s="204"/>
      <c r="H139" s="207">
        <v>2.5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137</v>
      </c>
      <c r="AU139" s="213" t="s">
        <v>86</v>
      </c>
      <c r="AV139" s="13" t="s">
        <v>86</v>
      </c>
      <c r="AW139" s="13" t="s">
        <v>34</v>
      </c>
      <c r="AX139" s="13" t="s">
        <v>77</v>
      </c>
      <c r="AY139" s="213" t="s">
        <v>125</v>
      </c>
    </row>
    <row r="140" spans="1:65" s="14" customFormat="1">
      <c r="B140" s="214"/>
      <c r="C140" s="215"/>
      <c r="D140" s="198" t="s">
        <v>137</v>
      </c>
      <c r="E140" s="216" t="s">
        <v>1</v>
      </c>
      <c r="F140" s="217" t="s">
        <v>158</v>
      </c>
      <c r="G140" s="215"/>
      <c r="H140" s="218">
        <v>4.3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137</v>
      </c>
      <c r="AU140" s="224" t="s">
        <v>86</v>
      </c>
      <c r="AV140" s="14" t="s">
        <v>133</v>
      </c>
      <c r="AW140" s="14" t="s">
        <v>34</v>
      </c>
      <c r="AX140" s="14" t="s">
        <v>84</v>
      </c>
      <c r="AY140" s="224" t="s">
        <v>125</v>
      </c>
    </row>
    <row r="141" spans="1:65" s="2" customFormat="1" ht="16.5" customHeight="1">
      <c r="A141" s="33"/>
      <c r="B141" s="34"/>
      <c r="C141" s="185" t="s">
        <v>163</v>
      </c>
      <c r="D141" s="185" t="s">
        <v>128</v>
      </c>
      <c r="E141" s="186" t="s">
        <v>164</v>
      </c>
      <c r="F141" s="187" t="s">
        <v>165</v>
      </c>
      <c r="G141" s="188" t="s">
        <v>166</v>
      </c>
      <c r="H141" s="189">
        <v>40</v>
      </c>
      <c r="I141" s="190"/>
      <c r="J141" s="191">
        <f>ROUND(I141*H141,2)</f>
        <v>0</v>
      </c>
      <c r="K141" s="187" t="s">
        <v>132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133</v>
      </c>
      <c r="AT141" s="196" t="s">
        <v>128</v>
      </c>
      <c r="AU141" s="196" t="s">
        <v>86</v>
      </c>
      <c r="AY141" s="16" t="s">
        <v>125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133</v>
      </c>
      <c r="BM141" s="196" t="s">
        <v>167</v>
      </c>
    </row>
    <row r="142" spans="1:65" s="2" customFormat="1" ht="19.5">
      <c r="A142" s="33"/>
      <c r="B142" s="34"/>
      <c r="C142" s="35"/>
      <c r="D142" s="198" t="s">
        <v>135</v>
      </c>
      <c r="E142" s="35"/>
      <c r="F142" s="199" t="s">
        <v>168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135</v>
      </c>
      <c r="AU142" s="16" t="s">
        <v>86</v>
      </c>
    </row>
    <row r="143" spans="1:65" s="2" customFormat="1" ht="19.5">
      <c r="A143" s="33"/>
      <c r="B143" s="34"/>
      <c r="C143" s="35"/>
      <c r="D143" s="198" t="s">
        <v>169</v>
      </c>
      <c r="E143" s="35"/>
      <c r="F143" s="225" t="s">
        <v>170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169</v>
      </c>
      <c r="AU143" s="16" t="s">
        <v>86</v>
      </c>
    </row>
    <row r="144" spans="1:65" s="2" customFormat="1" ht="16.5" customHeight="1">
      <c r="A144" s="33"/>
      <c r="B144" s="34"/>
      <c r="C144" s="185" t="s">
        <v>171</v>
      </c>
      <c r="D144" s="185" t="s">
        <v>128</v>
      </c>
      <c r="E144" s="186" t="s">
        <v>172</v>
      </c>
      <c r="F144" s="187" t="s">
        <v>173</v>
      </c>
      <c r="G144" s="188" t="s">
        <v>174</v>
      </c>
      <c r="H144" s="189">
        <v>224</v>
      </c>
      <c r="I144" s="190"/>
      <c r="J144" s="191">
        <f>ROUND(I144*H144,2)</f>
        <v>0</v>
      </c>
      <c r="K144" s="187" t="s">
        <v>132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133</v>
      </c>
      <c r="AT144" s="196" t="s">
        <v>128</v>
      </c>
      <c r="AU144" s="196" t="s">
        <v>86</v>
      </c>
      <c r="AY144" s="16" t="s">
        <v>125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84</v>
      </c>
      <c r="BK144" s="197">
        <f>ROUND(I144*H144,2)</f>
        <v>0</v>
      </c>
      <c r="BL144" s="16" t="s">
        <v>133</v>
      </c>
      <c r="BM144" s="196" t="s">
        <v>175</v>
      </c>
    </row>
    <row r="145" spans="1:65" s="2" customFormat="1" ht="29.25">
      <c r="A145" s="33"/>
      <c r="B145" s="34"/>
      <c r="C145" s="35"/>
      <c r="D145" s="198" t="s">
        <v>135</v>
      </c>
      <c r="E145" s="35"/>
      <c r="F145" s="199" t="s">
        <v>176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86</v>
      </c>
    </row>
    <row r="146" spans="1:65" s="2" customFormat="1" ht="19.5">
      <c r="A146" s="33"/>
      <c r="B146" s="34"/>
      <c r="C146" s="35"/>
      <c r="D146" s="198" t="s">
        <v>169</v>
      </c>
      <c r="E146" s="35"/>
      <c r="F146" s="225" t="s">
        <v>177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169</v>
      </c>
      <c r="AU146" s="16" t="s">
        <v>86</v>
      </c>
    </row>
    <row r="147" spans="1:65" s="2" customFormat="1" ht="16.5" customHeight="1">
      <c r="A147" s="33"/>
      <c r="B147" s="34"/>
      <c r="C147" s="185" t="s">
        <v>178</v>
      </c>
      <c r="D147" s="185" t="s">
        <v>128</v>
      </c>
      <c r="E147" s="186" t="s">
        <v>179</v>
      </c>
      <c r="F147" s="187" t="s">
        <v>180</v>
      </c>
      <c r="G147" s="188" t="s">
        <v>181</v>
      </c>
      <c r="H147" s="189">
        <v>381.25799999999998</v>
      </c>
      <c r="I147" s="190"/>
      <c r="J147" s="191">
        <f>ROUND(I147*H147,2)</f>
        <v>0</v>
      </c>
      <c r="K147" s="187" t="s">
        <v>132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133</v>
      </c>
      <c r="AT147" s="196" t="s">
        <v>128</v>
      </c>
      <c r="AU147" s="196" t="s">
        <v>86</v>
      </c>
      <c r="AY147" s="16" t="s">
        <v>125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84</v>
      </c>
      <c r="BK147" s="197">
        <f>ROUND(I147*H147,2)</f>
        <v>0</v>
      </c>
      <c r="BL147" s="16" t="s">
        <v>133</v>
      </c>
      <c r="BM147" s="196" t="s">
        <v>182</v>
      </c>
    </row>
    <row r="148" spans="1:65" s="2" customFormat="1" ht="29.25">
      <c r="A148" s="33"/>
      <c r="B148" s="34"/>
      <c r="C148" s="35"/>
      <c r="D148" s="198" t="s">
        <v>135</v>
      </c>
      <c r="E148" s="35"/>
      <c r="F148" s="199" t="s">
        <v>183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86</v>
      </c>
    </row>
    <row r="149" spans="1:65" s="13" customFormat="1">
      <c r="B149" s="203"/>
      <c r="C149" s="204"/>
      <c r="D149" s="198" t="s">
        <v>137</v>
      </c>
      <c r="E149" s="205" t="s">
        <v>1</v>
      </c>
      <c r="F149" s="206" t="s">
        <v>184</v>
      </c>
      <c r="G149" s="204"/>
      <c r="H149" s="207">
        <v>245.68799999999999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137</v>
      </c>
      <c r="AU149" s="213" t="s">
        <v>86</v>
      </c>
      <c r="AV149" s="13" t="s">
        <v>86</v>
      </c>
      <c r="AW149" s="13" t="s">
        <v>34</v>
      </c>
      <c r="AX149" s="13" t="s">
        <v>77</v>
      </c>
      <c r="AY149" s="213" t="s">
        <v>125</v>
      </c>
    </row>
    <row r="150" spans="1:65" s="13" customFormat="1">
      <c r="B150" s="203"/>
      <c r="C150" s="204"/>
      <c r="D150" s="198" t="s">
        <v>137</v>
      </c>
      <c r="E150" s="205" t="s">
        <v>1</v>
      </c>
      <c r="F150" s="206" t="s">
        <v>185</v>
      </c>
      <c r="G150" s="204"/>
      <c r="H150" s="207">
        <v>135.57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137</v>
      </c>
      <c r="AU150" s="213" t="s">
        <v>86</v>
      </c>
      <c r="AV150" s="13" t="s">
        <v>86</v>
      </c>
      <c r="AW150" s="13" t="s">
        <v>34</v>
      </c>
      <c r="AX150" s="13" t="s">
        <v>77</v>
      </c>
      <c r="AY150" s="213" t="s">
        <v>125</v>
      </c>
    </row>
    <row r="151" spans="1:65" s="14" customFormat="1">
      <c r="B151" s="214"/>
      <c r="C151" s="215"/>
      <c r="D151" s="198" t="s">
        <v>137</v>
      </c>
      <c r="E151" s="216" t="s">
        <v>1</v>
      </c>
      <c r="F151" s="217" t="s">
        <v>158</v>
      </c>
      <c r="G151" s="215"/>
      <c r="H151" s="218">
        <v>381.25799999999998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137</v>
      </c>
      <c r="AU151" s="224" t="s">
        <v>86</v>
      </c>
      <c r="AV151" s="14" t="s">
        <v>133</v>
      </c>
      <c r="AW151" s="14" t="s">
        <v>34</v>
      </c>
      <c r="AX151" s="14" t="s">
        <v>84</v>
      </c>
      <c r="AY151" s="224" t="s">
        <v>125</v>
      </c>
    </row>
    <row r="152" spans="1:65" s="2" customFormat="1" ht="16.5" customHeight="1">
      <c r="A152" s="33"/>
      <c r="B152" s="34"/>
      <c r="C152" s="185" t="s">
        <v>186</v>
      </c>
      <c r="D152" s="185" t="s">
        <v>128</v>
      </c>
      <c r="E152" s="186" t="s">
        <v>187</v>
      </c>
      <c r="F152" s="187" t="s">
        <v>188</v>
      </c>
      <c r="G152" s="188" t="s">
        <v>181</v>
      </c>
      <c r="H152" s="189">
        <v>138.16300000000001</v>
      </c>
      <c r="I152" s="190"/>
      <c r="J152" s="191">
        <f>ROUND(I152*H152,2)</f>
        <v>0</v>
      </c>
      <c r="K152" s="187" t="s">
        <v>132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133</v>
      </c>
      <c r="AT152" s="196" t="s">
        <v>128</v>
      </c>
      <c r="AU152" s="196" t="s">
        <v>86</v>
      </c>
      <c r="AY152" s="16" t="s">
        <v>125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84</v>
      </c>
      <c r="BK152" s="197">
        <f>ROUND(I152*H152,2)</f>
        <v>0</v>
      </c>
      <c r="BL152" s="16" t="s">
        <v>133</v>
      </c>
      <c r="BM152" s="196" t="s">
        <v>189</v>
      </c>
    </row>
    <row r="153" spans="1:65" s="2" customFormat="1" ht="29.25">
      <c r="A153" s="33"/>
      <c r="B153" s="34"/>
      <c r="C153" s="35"/>
      <c r="D153" s="198" t="s">
        <v>135</v>
      </c>
      <c r="E153" s="35"/>
      <c r="F153" s="199" t="s">
        <v>190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135</v>
      </c>
      <c r="AU153" s="16" t="s">
        <v>86</v>
      </c>
    </row>
    <row r="154" spans="1:65" s="13" customFormat="1">
      <c r="B154" s="203"/>
      <c r="C154" s="204"/>
      <c r="D154" s="198" t="s">
        <v>137</v>
      </c>
      <c r="E154" s="205" t="s">
        <v>1</v>
      </c>
      <c r="F154" s="206" t="s">
        <v>191</v>
      </c>
      <c r="G154" s="204"/>
      <c r="H154" s="207">
        <v>138.16300000000001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137</v>
      </c>
      <c r="AU154" s="213" t="s">
        <v>86</v>
      </c>
      <c r="AV154" s="13" t="s">
        <v>86</v>
      </c>
      <c r="AW154" s="13" t="s">
        <v>34</v>
      </c>
      <c r="AX154" s="13" t="s">
        <v>84</v>
      </c>
      <c r="AY154" s="213" t="s">
        <v>125</v>
      </c>
    </row>
    <row r="155" spans="1:65" s="2" customFormat="1" ht="16.5" customHeight="1">
      <c r="A155" s="33"/>
      <c r="B155" s="34"/>
      <c r="C155" s="185" t="s">
        <v>192</v>
      </c>
      <c r="D155" s="185" t="s">
        <v>128</v>
      </c>
      <c r="E155" s="186" t="s">
        <v>172</v>
      </c>
      <c r="F155" s="187" t="s">
        <v>173</v>
      </c>
      <c r="G155" s="188" t="s">
        <v>174</v>
      </c>
      <c r="H155" s="189">
        <v>10</v>
      </c>
      <c r="I155" s="190"/>
      <c r="J155" s="191">
        <f>ROUND(I155*H155,2)</f>
        <v>0</v>
      </c>
      <c r="K155" s="187" t="s">
        <v>132</v>
      </c>
      <c r="L155" s="38"/>
      <c r="M155" s="192" t="s">
        <v>1</v>
      </c>
      <c r="N155" s="193" t="s">
        <v>42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133</v>
      </c>
      <c r="AT155" s="196" t="s">
        <v>128</v>
      </c>
      <c r="AU155" s="196" t="s">
        <v>86</v>
      </c>
      <c r="AY155" s="16" t="s">
        <v>125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84</v>
      </c>
      <c r="BK155" s="197">
        <f>ROUND(I155*H155,2)</f>
        <v>0</v>
      </c>
      <c r="BL155" s="16" t="s">
        <v>133</v>
      </c>
      <c r="BM155" s="196" t="s">
        <v>193</v>
      </c>
    </row>
    <row r="156" spans="1:65" s="2" customFormat="1" ht="29.25">
      <c r="A156" s="33"/>
      <c r="B156" s="34"/>
      <c r="C156" s="35"/>
      <c r="D156" s="198" t="s">
        <v>135</v>
      </c>
      <c r="E156" s="35"/>
      <c r="F156" s="199" t="s">
        <v>176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135</v>
      </c>
      <c r="AU156" s="16" t="s">
        <v>86</v>
      </c>
    </row>
    <row r="157" spans="1:65" s="2" customFormat="1" ht="16.5" customHeight="1">
      <c r="A157" s="33"/>
      <c r="B157" s="34"/>
      <c r="C157" s="185" t="s">
        <v>194</v>
      </c>
      <c r="D157" s="185" t="s">
        <v>128</v>
      </c>
      <c r="E157" s="186" t="s">
        <v>195</v>
      </c>
      <c r="F157" s="187" t="s">
        <v>196</v>
      </c>
      <c r="G157" s="188" t="s">
        <v>153</v>
      </c>
      <c r="H157" s="189">
        <v>378</v>
      </c>
      <c r="I157" s="190"/>
      <c r="J157" s="191">
        <f>ROUND(I157*H157,2)</f>
        <v>0</v>
      </c>
      <c r="K157" s="187" t="s">
        <v>132</v>
      </c>
      <c r="L157" s="38"/>
      <c r="M157" s="192" t="s">
        <v>1</v>
      </c>
      <c r="N157" s="193" t="s">
        <v>42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133</v>
      </c>
      <c r="AT157" s="196" t="s">
        <v>128</v>
      </c>
      <c r="AU157" s="196" t="s">
        <v>86</v>
      </c>
      <c r="AY157" s="16" t="s">
        <v>125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84</v>
      </c>
      <c r="BK157" s="197">
        <f>ROUND(I157*H157,2)</f>
        <v>0</v>
      </c>
      <c r="BL157" s="16" t="s">
        <v>133</v>
      </c>
      <c r="BM157" s="196" t="s">
        <v>197</v>
      </c>
    </row>
    <row r="158" spans="1:65" s="2" customFormat="1" ht="29.25">
      <c r="A158" s="33"/>
      <c r="B158" s="34"/>
      <c r="C158" s="35"/>
      <c r="D158" s="198" t="s">
        <v>135</v>
      </c>
      <c r="E158" s="35"/>
      <c r="F158" s="199" t="s">
        <v>198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135</v>
      </c>
      <c r="AU158" s="16" t="s">
        <v>86</v>
      </c>
    </row>
    <row r="159" spans="1:65" s="13" customFormat="1">
      <c r="B159" s="203"/>
      <c r="C159" s="204"/>
      <c r="D159" s="198" t="s">
        <v>137</v>
      </c>
      <c r="E159" s="205" t="s">
        <v>1</v>
      </c>
      <c r="F159" s="206" t="s">
        <v>199</v>
      </c>
      <c r="G159" s="204"/>
      <c r="H159" s="207">
        <v>378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137</v>
      </c>
      <c r="AU159" s="213" t="s">
        <v>86</v>
      </c>
      <c r="AV159" s="13" t="s">
        <v>86</v>
      </c>
      <c r="AW159" s="13" t="s">
        <v>34</v>
      </c>
      <c r="AX159" s="13" t="s">
        <v>84</v>
      </c>
      <c r="AY159" s="213" t="s">
        <v>125</v>
      </c>
    </row>
    <row r="160" spans="1:65" s="2" customFormat="1" ht="16.5" customHeight="1">
      <c r="A160" s="33"/>
      <c r="B160" s="34"/>
      <c r="C160" s="185" t="s">
        <v>200</v>
      </c>
      <c r="D160" s="185" t="s">
        <v>128</v>
      </c>
      <c r="E160" s="186" t="s">
        <v>201</v>
      </c>
      <c r="F160" s="187" t="s">
        <v>202</v>
      </c>
      <c r="G160" s="188" t="s">
        <v>153</v>
      </c>
      <c r="H160" s="189">
        <v>1492.347</v>
      </c>
      <c r="I160" s="190"/>
      <c r="J160" s="191">
        <f>ROUND(I160*H160,2)</f>
        <v>0</v>
      </c>
      <c r="K160" s="187" t="s">
        <v>132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133</v>
      </c>
      <c r="AT160" s="196" t="s">
        <v>128</v>
      </c>
      <c r="AU160" s="196" t="s">
        <v>86</v>
      </c>
      <c r="AY160" s="16" t="s">
        <v>125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84</v>
      </c>
      <c r="BK160" s="197">
        <f>ROUND(I160*H160,2)</f>
        <v>0</v>
      </c>
      <c r="BL160" s="16" t="s">
        <v>133</v>
      </c>
      <c r="BM160" s="196" t="s">
        <v>203</v>
      </c>
    </row>
    <row r="161" spans="1:65" s="2" customFormat="1" ht="29.25">
      <c r="A161" s="33"/>
      <c r="B161" s="34"/>
      <c r="C161" s="35"/>
      <c r="D161" s="198" t="s">
        <v>135</v>
      </c>
      <c r="E161" s="35"/>
      <c r="F161" s="199" t="s">
        <v>204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86</v>
      </c>
    </row>
    <row r="162" spans="1:65" s="13" customFormat="1">
      <c r="B162" s="203"/>
      <c r="C162" s="204"/>
      <c r="D162" s="198" t="s">
        <v>137</v>
      </c>
      <c r="E162" s="205" t="s">
        <v>1</v>
      </c>
      <c r="F162" s="206" t="s">
        <v>205</v>
      </c>
      <c r="G162" s="204"/>
      <c r="H162" s="207">
        <v>1492.347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137</v>
      </c>
      <c r="AU162" s="213" t="s">
        <v>86</v>
      </c>
      <c r="AV162" s="13" t="s">
        <v>86</v>
      </c>
      <c r="AW162" s="13" t="s">
        <v>34</v>
      </c>
      <c r="AX162" s="13" t="s">
        <v>84</v>
      </c>
      <c r="AY162" s="213" t="s">
        <v>125</v>
      </c>
    </row>
    <row r="163" spans="1:65" s="2" customFormat="1" ht="16.5" customHeight="1">
      <c r="A163" s="33"/>
      <c r="B163" s="34"/>
      <c r="C163" s="185" t="s">
        <v>206</v>
      </c>
      <c r="D163" s="185" t="s">
        <v>128</v>
      </c>
      <c r="E163" s="186" t="s">
        <v>207</v>
      </c>
      <c r="F163" s="187" t="s">
        <v>208</v>
      </c>
      <c r="G163" s="188" t="s">
        <v>147</v>
      </c>
      <c r="H163" s="189">
        <v>4140.2</v>
      </c>
      <c r="I163" s="190"/>
      <c r="J163" s="191">
        <f>ROUND(I163*H163,2)</f>
        <v>0</v>
      </c>
      <c r="K163" s="187" t="s">
        <v>132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133</v>
      </c>
      <c r="AT163" s="196" t="s">
        <v>128</v>
      </c>
      <c r="AU163" s="196" t="s">
        <v>86</v>
      </c>
      <c r="AY163" s="16" t="s">
        <v>125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84</v>
      </c>
      <c r="BK163" s="197">
        <f>ROUND(I163*H163,2)</f>
        <v>0</v>
      </c>
      <c r="BL163" s="16" t="s">
        <v>133</v>
      </c>
      <c r="BM163" s="196" t="s">
        <v>209</v>
      </c>
    </row>
    <row r="164" spans="1:65" s="2" customFormat="1" ht="19.5">
      <c r="A164" s="33"/>
      <c r="B164" s="34"/>
      <c r="C164" s="35"/>
      <c r="D164" s="198" t="s">
        <v>135</v>
      </c>
      <c r="E164" s="35"/>
      <c r="F164" s="199" t="s">
        <v>210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135</v>
      </c>
      <c r="AU164" s="16" t="s">
        <v>86</v>
      </c>
    </row>
    <row r="165" spans="1:65" s="13" customFormat="1">
      <c r="B165" s="203"/>
      <c r="C165" s="204"/>
      <c r="D165" s="198" t="s">
        <v>137</v>
      </c>
      <c r="E165" s="205" t="s">
        <v>1</v>
      </c>
      <c r="F165" s="206" t="s">
        <v>211</v>
      </c>
      <c r="G165" s="204"/>
      <c r="H165" s="207">
        <v>4140.2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137</v>
      </c>
      <c r="AU165" s="213" t="s">
        <v>86</v>
      </c>
      <c r="AV165" s="13" t="s">
        <v>86</v>
      </c>
      <c r="AW165" s="13" t="s">
        <v>34</v>
      </c>
      <c r="AX165" s="13" t="s">
        <v>84</v>
      </c>
      <c r="AY165" s="213" t="s">
        <v>125</v>
      </c>
    </row>
    <row r="166" spans="1:65" s="2" customFormat="1" ht="16.5" customHeight="1">
      <c r="A166" s="33"/>
      <c r="B166" s="34"/>
      <c r="C166" s="185" t="s">
        <v>212</v>
      </c>
      <c r="D166" s="185" t="s">
        <v>128</v>
      </c>
      <c r="E166" s="186" t="s">
        <v>213</v>
      </c>
      <c r="F166" s="187" t="s">
        <v>214</v>
      </c>
      <c r="G166" s="188" t="s">
        <v>147</v>
      </c>
      <c r="H166" s="189">
        <v>4140.2</v>
      </c>
      <c r="I166" s="190"/>
      <c r="J166" s="191">
        <f>ROUND(I166*H166,2)</f>
        <v>0</v>
      </c>
      <c r="K166" s="187" t="s">
        <v>1</v>
      </c>
      <c r="L166" s="38"/>
      <c r="M166" s="192" t="s">
        <v>1</v>
      </c>
      <c r="N166" s="193" t="s">
        <v>42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133</v>
      </c>
      <c r="AT166" s="196" t="s">
        <v>128</v>
      </c>
      <c r="AU166" s="196" t="s">
        <v>86</v>
      </c>
      <c r="AY166" s="16" t="s">
        <v>125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84</v>
      </c>
      <c r="BK166" s="197">
        <f>ROUND(I166*H166,2)</f>
        <v>0</v>
      </c>
      <c r="BL166" s="16" t="s">
        <v>133</v>
      </c>
      <c r="BM166" s="196" t="s">
        <v>215</v>
      </c>
    </row>
    <row r="167" spans="1:65" s="2" customFormat="1" ht="19.5">
      <c r="A167" s="33"/>
      <c r="B167" s="34"/>
      <c r="C167" s="35"/>
      <c r="D167" s="198" t="s">
        <v>135</v>
      </c>
      <c r="E167" s="35"/>
      <c r="F167" s="199" t="s">
        <v>216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86</v>
      </c>
    </row>
    <row r="168" spans="1:65" s="13" customFormat="1">
      <c r="B168" s="203"/>
      <c r="C168" s="204"/>
      <c r="D168" s="198" t="s">
        <v>137</v>
      </c>
      <c r="E168" s="205" t="s">
        <v>1</v>
      </c>
      <c r="F168" s="206" t="s">
        <v>211</v>
      </c>
      <c r="G168" s="204"/>
      <c r="H168" s="207">
        <v>4140.2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137</v>
      </c>
      <c r="AU168" s="213" t="s">
        <v>86</v>
      </c>
      <c r="AV168" s="13" t="s">
        <v>86</v>
      </c>
      <c r="AW168" s="13" t="s">
        <v>34</v>
      </c>
      <c r="AX168" s="13" t="s">
        <v>84</v>
      </c>
      <c r="AY168" s="213" t="s">
        <v>125</v>
      </c>
    </row>
    <row r="169" spans="1:65" s="2" customFormat="1" ht="16.5" customHeight="1">
      <c r="A169" s="33"/>
      <c r="B169" s="34"/>
      <c r="C169" s="185" t="s">
        <v>8</v>
      </c>
      <c r="D169" s="185" t="s">
        <v>128</v>
      </c>
      <c r="E169" s="186" t="s">
        <v>217</v>
      </c>
      <c r="F169" s="187" t="s">
        <v>218</v>
      </c>
      <c r="G169" s="188" t="s">
        <v>153</v>
      </c>
      <c r="H169" s="189">
        <v>375</v>
      </c>
      <c r="I169" s="190"/>
      <c r="J169" s="191">
        <f>ROUND(I169*H169,2)</f>
        <v>0</v>
      </c>
      <c r="K169" s="187" t="s">
        <v>132</v>
      </c>
      <c r="L169" s="38"/>
      <c r="M169" s="192" t="s">
        <v>1</v>
      </c>
      <c r="N169" s="193" t="s">
        <v>42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133</v>
      </c>
      <c r="AT169" s="196" t="s">
        <v>128</v>
      </c>
      <c r="AU169" s="196" t="s">
        <v>86</v>
      </c>
      <c r="AY169" s="16" t="s">
        <v>125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84</v>
      </c>
      <c r="BK169" s="197">
        <f>ROUND(I169*H169,2)</f>
        <v>0</v>
      </c>
      <c r="BL169" s="16" t="s">
        <v>133</v>
      </c>
      <c r="BM169" s="196" t="s">
        <v>219</v>
      </c>
    </row>
    <row r="170" spans="1:65" s="2" customFormat="1" ht="39">
      <c r="A170" s="33"/>
      <c r="B170" s="34"/>
      <c r="C170" s="35"/>
      <c r="D170" s="198" t="s">
        <v>135</v>
      </c>
      <c r="E170" s="35"/>
      <c r="F170" s="199" t="s">
        <v>220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135</v>
      </c>
      <c r="AU170" s="16" t="s">
        <v>86</v>
      </c>
    </row>
    <row r="171" spans="1:65" s="13" customFormat="1">
      <c r="B171" s="203"/>
      <c r="C171" s="204"/>
      <c r="D171" s="198" t="s">
        <v>137</v>
      </c>
      <c r="E171" s="205" t="s">
        <v>1</v>
      </c>
      <c r="F171" s="206" t="s">
        <v>221</v>
      </c>
      <c r="G171" s="204"/>
      <c r="H171" s="207">
        <v>375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137</v>
      </c>
      <c r="AU171" s="213" t="s">
        <v>86</v>
      </c>
      <c r="AV171" s="13" t="s">
        <v>86</v>
      </c>
      <c r="AW171" s="13" t="s">
        <v>34</v>
      </c>
      <c r="AX171" s="13" t="s">
        <v>84</v>
      </c>
      <c r="AY171" s="213" t="s">
        <v>125</v>
      </c>
    </row>
    <row r="172" spans="1:65" s="2" customFormat="1" ht="16.5" customHeight="1">
      <c r="A172" s="33"/>
      <c r="B172" s="34"/>
      <c r="C172" s="185" t="s">
        <v>222</v>
      </c>
      <c r="D172" s="185" t="s">
        <v>128</v>
      </c>
      <c r="E172" s="186" t="s">
        <v>223</v>
      </c>
      <c r="F172" s="187" t="s">
        <v>224</v>
      </c>
      <c r="G172" s="188" t="s">
        <v>153</v>
      </c>
      <c r="H172" s="189">
        <v>1603.6969999999999</v>
      </c>
      <c r="I172" s="190"/>
      <c r="J172" s="191">
        <f>ROUND(I172*H172,2)</f>
        <v>0</v>
      </c>
      <c r="K172" s="187" t="s">
        <v>132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133</v>
      </c>
      <c r="AT172" s="196" t="s">
        <v>128</v>
      </c>
      <c r="AU172" s="196" t="s">
        <v>86</v>
      </c>
      <c r="AY172" s="16" t="s">
        <v>125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84</v>
      </c>
      <c r="BK172" s="197">
        <f>ROUND(I172*H172,2)</f>
        <v>0</v>
      </c>
      <c r="BL172" s="16" t="s">
        <v>133</v>
      </c>
      <c r="BM172" s="196" t="s">
        <v>225</v>
      </c>
    </row>
    <row r="173" spans="1:65" s="2" customFormat="1" ht="39">
      <c r="A173" s="33"/>
      <c r="B173" s="34"/>
      <c r="C173" s="35"/>
      <c r="D173" s="198" t="s">
        <v>135</v>
      </c>
      <c r="E173" s="35"/>
      <c r="F173" s="199" t="s">
        <v>226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135</v>
      </c>
      <c r="AU173" s="16" t="s">
        <v>86</v>
      </c>
    </row>
    <row r="174" spans="1:65" s="13" customFormat="1">
      <c r="B174" s="203"/>
      <c r="C174" s="204"/>
      <c r="D174" s="198" t="s">
        <v>137</v>
      </c>
      <c r="E174" s="205" t="s">
        <v>1</v>
      </c>
      <c r="F174" s="206" t="s">
        <v>227</v>
      </c>
      <c r="G174" s="204"/>
      <c r="H174" s="207">
        <v>1603.6969999999999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137</v>
      </c>
      <c r="AU174" s="213" t="s">
        <v>86</v>
      </c>
      <c r="AV174" s="13" t="s">
        <v>86</v>
      </c>
      <c r="AW174" s="13" t="s">
        <v>34</v>
      </c>
      <c r="AX174" s="13" t="s">
        <v>84</v>
      </c>
      <c r="AY174" s="213" t="s">
        <v>125</v>
      </c>
    </row>
    <row r="175" spans="1:65" s="2" customFormat="1" ht="16.5" customHeight="1">
      <c r="A175" s="33"/>
      <c r="B175" s="34"/>
      <c r="C175" s="185" t="s">
        <v>228</v>
      </c>
      <c r="D175" s="185" t="s">
        <v>128</v>
      </c>
      <c r="E175" s="186" t="s">
        <v>229</v>
      </c>
      <c r="F175" s="187" t="s">
        <v>230</v>
      </c>
      <c r="G175" s="188" t="s">
        <v>181</v>
      </c>
      <c r="H175" s="189">
        <v>94.35</v>
      </c>
      <c r="I175" s="190"/>
      <c r="J175" s="191">
        <f>ROUND(I175*H175,2)</f>
        <v>0</v>
      </c>
      <c r="K175" s="187" t="s">
        <v>132</v>
      </c>
      <c r="L175" s="38"/>
      <c r="M175" s="192" t="s">
        <v>1</v>
      </c>
      <c r="N175" s="193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133</v>
      </c>
      <c r="AT175" s="196" t="s">
        <v>128</v>
      </c>
      <c r="AU175" s="196" t="s">
        <v>86</v>
      </c>
      <c r="AY175" s="16" t="s">
        <v>125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133</v>
      </c>
      <c r="BM175" s="196" t="s">
        <v>231</v>
      </c>
    </row>
    <row r="176" spans="1:65" s="2" customFormat="1" ht="19.5">
      <c r="A176" s="33"/>
      <c r="B176" s="34"/>
      <c r="C176" s="35"/>
      <c r="D176" s="198" t="s">
        <v>135</v>
      </c>
      <c r="E176" s="35"/>
      <c r="F176" s="199" t="s">
        <v>232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86</v>
      </c>
    </row>
    <row r="177" spans="1:65" s="13" customFormat="1">
      <c r="B177" s="203"/>
      <c r="C177" s="204"/>
      <c r="D177" s="198" t="s">
        <v>137</v>
      </c>
      <c r="E177" s="205" t="s">
        <v>1</v>
      </c>
      <c r="F177" s="206" t="s">
        <v>233</v>
      </c>
      <c r="G177" s="204"/>
      <c r="H177" s="207">
        <v>94.35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137</v>
      </c>
      <c r="AU177" s="213" t="s">
        <v>86</v>
      </c>
      <c r="AV177" s="13" t="s">
        <v>86</v>
      </c>
      <c r="AW177" s="13" t="s">
        <v>34</v>
      </c>
      <c r="AX177" s="13" t="s">
        <v>84</v>
      </c>
      <c r="AY177" s="213" t="s">
        <v>125</v>
      </c>
    </row>
    <row r="178" spans="1:65" s="2" customFormat="1" ht="16.5" customHeight="1">
      <c r="A178" s="33"/>
      <c r="B178" s="34"/>
      <c r="C178" s="185" t="s">
        <v>234</v>
      </c>
      <c r="D178" s="185" t="s">
        <v>128</v>
      </c>
      <c r="E178" s="186" t="s">
        <v>235</v>
      </c>
      <c r="F178" s="187" t="s">
        <v>236</v>
      </c>
      <c r="G178" s="188" t="s">
        <v>237</v>
      </c>
      <c r="H178" s="189">
        <v>0.85</v>
      </c>
      <c r="I178" s="190"/>
      <c r="J178" s="191">
        <f>ROUND(I178*H178,2)</f>
        <v>0</v>
      </c>
      <c r="K178" s="187" t="s">
        <v>132</v>
      </c>
      <c r="L178" s="38"/>
      <c r="M178" s="192" t="s">
        <v>1</v>
      </c>
      <c r="N178" s="193" t="s">
        <v>42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133</v>
      </c>
      <c r="AT178" s="196" t="s">
        <v>128</v>
      </c>
      <c r="AU178" s="196" t="s">
        <v>86</v>
      </c>
      <c r="AY178" s="16" t="s">
        <v>125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84</v>
      </c>
      <c r="BK178" s="197">
        <f>ROUND(I178*H178,2)</f>
        <v>0</v>
      </c>
      <c r="BL178" s="16" t="s">
        <v>133</v>
      </c>
      <c r="BM178" s="196" t="s">
        <v>238</v>
      </c>
    </row>
    <row r="179" spans="1:65" s="2" customFormat="1" ht="29.25">
      <c r="A179" s="33"/>
      <c r="B179" s="34"/>
      <c r="C179" s="35"/>
      <c r="D179" s="198" t="s">
        <v>135</v>
      </c>
      <c r="E179" s="35"/>
      <c r="F179" s="199" t="s">
        <v>239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135</v>
      </c>
      <c r="AU179" s="16" t="s">
        <v>86</v>
      </c>
    </row>
    <row r="180" spans="1:65" s="2" customFormat="1" ht="16.5" customHeight="1">
      <c r="A180" s="33"/>
      <c r="B180" s="34"/>
      <c r="C180" s="185" t="s">
        <v>240</v>
      </c>
      <c r="D180" s="185" t="s">
        <v>128</v>
      </c>
      <c r="E180" s="186" t="s">
        <v>241</v>
      </c>
      <c r="F180" s="187" t="s">
        <v>242</v>
      </c>
      <c r="G180" s="188" t="s">
        <v>237</v>
      </c>
      <c r="H180" s="189">
        <v>0.10299999999999999</v>
      </c>
      <c r="I180" s="190"/>
      <c r="J180" s="191">
        <f>ROUND(I180*H180,2)</f>
        <v>0</v>
      </c>
      <c r="K180" s="187" t="s">
        <v>132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133</v>
      </c>
      <c r="AT180" s="196" t="s">
        <v>128</v>
      </c>
      <c r="AU180" s="196" t="s">
        <v>86</v>
      </c>
      <c r="AY180" s="16" t="s">
        <v>125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84</v>
      </c>
      <c r="BK180" s="197">
        <f>ROUND(I180*H180,2)</f>
        <v>0</v>
      </c>
      <c r="BL180" s="16" t="s">
        <v>133</v>
      </c>
      <c r="BM180" s="196" t="s">
        <v>243</v>
      </c>
    </row>
    <row r="181" spans="1:65" s="2" customFormat="1" ht="29.25">
      <c r="A181" s="33"/>
      <c r="B181" s="34"/>
      <c r="C181" s="35"/>
      <c r="D181" s="198" t="s">
        <v>135</v>
      </c>
      <c r="E181" s="35"/>
      <c r="F181" s="199" t="s">
        <v>244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135</v>
      </c>
      <c r="AU181" s="16" t="s">
        <v>86</v>
      </c>
    </row>
    <row r="182" spans="1:65" s="2" customFormat="1" ht="16.5" customHeight="1">
      <c r="A182" s="33"/>
      <c r="B182" s="34"/>
      <c r="C182" s="185" t="s">
        <v>245</v>
      </c>
      <c r="D182" s="185" t="s">
        <v>128</v>
      </c>
      <c r="E182" s="186" t="s">
        <v>246</v>
      </c>
      <c r="F182" s="187" t="s">
        <v>247</v>
      </c>
      <c r="G182" s="188" t="s">
        <v>166</v>
      </c>
      <c r="H182" s="189">
        <v>1</v>
      </c>
      <c r="I182" s="190"/>
      <c r="J182" s="191">
        <f>ROUND(I182*H182,2)</f>
        <v>0</v>
      </c>
      <c r="K182" s="187" t="s">
        <v>132</v>
      </c>
      <c r="L182" s="38"/>
      <c r="M182" s="192" t="s">
        <v>1</v>
      </c>
      <c r="N182" s="193" t="s">
        <v>42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133</v>
      </c>
      <c r="AT182" s="196" t="s">
        <v>128</v>
      </c>
      <c r="AU182" s="196" t="s">
        <v>86</v>
      </c>
      <c r="AY182" s="16" t="s">
        <v>125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84</v>
      </c>
      <c r="BK182" s="197">
        <f>ROUND(I182*H182,2)</f>
        <v>0</v>
      </c>
      <c r="BL182" s="16" t="s">
        <v>133</v>
      </c>
      <c r="BM182" s="196" t="s">
        <v>248</v>
      </c>
    </row>
    <row r="183" spans="1:65" s="2" customFormat="1" ht="19.5">
      <c r="A183" s="33"/>
      <c r="B183" s="34"/>
      <c r="C183" s="35"/>
      <c r="D183" s="198" t="s">
        <v>135</v>
      </c>
      <c r="E183" s="35"/>
      <c r="F183" s="199" t="s">
        <v>249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135</v>
      </c>
      <c r="AU183" s="16" t="s">
        <v>86</v>
      </c>
    </row>
    <row r="184" spans="1:65" s="2" customFormat="1" ht="16.5" customHeight="1">
      <c r="A184" s="33"/>
      <c r="B184" s="34"/>
      <c r="C184" s="185" t="s">
        <v>7</v>
      </c>
      <c r="D184" s="185" t="s">
        <v>128</v>
      </c>
      <c r="E184" s="186" t="s">
        <v>250</v>
      </c>
      <c r="F184" s="187" t="s">
        <v>251</v>
      </c>
      <c r="G184" s="188" t="s">
        <v>166</v>
      </c>
      <c r="H184" s="189">
        <v>1</v>
      </c>
      <c r="I184" s="190"/>
      <c r="J184" s="191">
        <f>ROUND(I184*H184,2)</f>
        <v>0</v>
      </c>
      <c r="K184" s="187" t="s">
        <v>1</v>
      </c>
      <c r="L184" s="38"/>
      <c r="M184" s="192" t="s">
        <v>1</v>
      </c>
      <c r="N184" s="193" t="s">
        <v>42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133</v>
      </c>
      <c r="AT184" s="196" t="s">
        <v>128</v>
      </c>
      <c r="AU184" s="196" t="s">
        <v>86</v>
      </c>
      <c r="AY184" s="16" t="s">
        <v>125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84</v>
      </c>
      <c r="BK184" s="197">
        <f>ROUND(I184*H184,2)</f>
        <v>0</v>
      </c>
      <c r="BL184" s="16" t="s">
        <v>133</v>
      </c>
      <c r="BM184" s="196" t="s">
        <v>252</v>
      </c>
    </row>
    <row r="185" spans="1:65" s="2" customFormat="1">
      <c r="A185" s="33"/>
      <c r="B185" s="34"/>
      <c r="C185" s="35"/>
      <c r="D185" s="198" t="s">
        <v>135</v>
      </c>
      <c r="E185" s="35"/>
      <c r="F185" s="199" t="s">
        <v>251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135</v>
      </c>
      <c r="AU185" s="16" t="s">
        <v>86</v>
      </c>
    </row>
    <row r="186" spans="1:65" s="2" customFormat="1" ht="19.5">
      <c r="A186" s="33"/>
      <c r="B186" s="34"/>
      <c r="C186" s="35"/>
      <c r="D186" s="198" t="s">
        <v>169</v>
      </c>
      <c r="E186" s="35"/>
      <c r="F186" s="225" t="s">
        <v>253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169</v>
      </c>
      <c r="AU186" s="16" t="s">
        <v>86</v>
      </c>
    </row>
    <row r="187" spans="1:65" s="2" customFormat="1" ht="16.5" customHeight="1">
      <c r="A187" s="33"/>
      <c r="B187" s="34"/>
      <c r="C187" s="185" t="s">
        <v>254</v>
      </c>
      <c r="D187" s="185" t="s">
        <v>128</v>
      </c>
      <c r="E187" s="186" t="s">
        <v>255</v>
      </c>
      <c r="F187" s="187" t="s">
        <v>256</v>
      </c>
      <c r="G187" s="188" t="s">
        <v>131</v>
      </c>
      <c r="H187" s="189">
        <v>318.63</v>
      </c>
      <c r="I187" s="190"/>
      <c r="J187" s="191">
        <f>ROUND(I187*H187,2)</f>
        <v>0</v>
      </c>
      <c r="K187" s="187" t="s">
        <v>132</v>
      </c>
      <c r="L187" s="38"/>
      <c r="M187" s="192" t="s">
        <v>1</v>
      </c>
      <c r="N187" s="193" t="s">
        <v>42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133</v>
      </c>
      <c r="AT187" s="196" t="s">
        <v>128</v>
      </c>
      <c r="AU187" s="196" t="s">
        <v>86</v>
      </c>
      <c r="AY187" s="16" t="s">
        <v>125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84</v>
      </c>
      <c r="BK187" s="197">
        <f>ROUND(I187*H187,2)</f>
        <v>0</v>
      </c>
      <c r="BL187" s="16" t="s">
        <v>133</v>
      </c>
      <c r="BM187" s="196" t="s">
        <v>257</v>
      </c>
    </row>
    <row r="188" spans="1:65" s="2" customFormat="1" ht="39">
      <c r="A188" s="33"/>
      <c r="B188" s="34"/>
      <c r="C188" s="35"/>
      <c r="D188" s="198" t="s">
        <v>135</v>
      </c>
      <c r="E188" s="35"/>
      <c r="F188" s="199" t="s">
        <v>258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86</v>
      </c>
    </row>
    <row r="189" spans="1:65" s="13" customFormat="1">
      <c r="B189" s="203"/>
      <c r="C189" s="204"/>
      <c r="D189" s="198" t="s">
        <v>137</v>
      </c>
      <c r="E189" s="205" t="s">
        <v>1</v>
      </c>
      <c r="F189" s="206" t="s">
        <v>259</v>
      </c>
      <c r="G189" s="204"/>
      <c r="H189" s="207">
        <v>318.63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137</v>
      </c>
      <c r="AU189" s="213" t="s">
        <v>86</v>
      </c>
      <c r="AV189" s="13" t="s">
        <v>86</v>
      </c>
      <c r="AW189" s="13" t="s">
        <v>34</v>
      </c>
      <c r="AX189" s="13" t="s">
        <v>84</v>
      </c>
      <c r="AY189" s="213" t="s">
        <v>125</v>
      </c>
    </row>
    <row r="190" spans="1:65" s="2" customFormat="1" ht="16.5" customHeight="1">
      <c r="A190" s="33"/>
      <c r="B190" s="34"/>
      <c r="C190" s="185" t="s">
        <v>260</v>
      </c>
      <c r="D190" s="185" t="s">
        <v>128</v>
      </c>
      <c r="E190" s="186" t="s">
        <v>261</v>
      </c>
      <c r="F190" s="187" t="s">
        <v>262</v>
      </c>
      <c r="G190" s="188" t="s">
        <v>237</v>
      </c>
      <c r="H190" s="189">
        <v>0.95</v>
      </c>
      <c r="I190" s="190"/>
      <c r="J190" s="191">
        <f>ROUND(I190*H190,2)</f>
        <v>0</v>
      </c>
      <c r="K190" s="187" t="s">
        <v>132</v>
      </c>
      <c r="L190" s="38"/>
      <c r="M190" s="192" t="s">
        <v>1</v>
      </c>
      <c r="N190" s="193" t="s">
        <v>42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133</v>
      </c>
      <c r="AT190" s="196" t="s">
        <v>128</v>
      </c>
      <c r="AU190" s="196" t="s">
        <v>86</v>
      </c>
      <c r="AY190" s="16" t="s">
        <v>125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84</v>
      </c>
      <c r="BK190" s="197">
        <f>ROUND(I190*H190,2)</f>
        <v>0</v>
      </c>
      <c r="BL190" s="16" t="s">
        <v>133</v>
      </c>
      <c r="BM190" s="196" t="s">
        <v>263</v>
      </c>
    </row>
    <row r="191" spans="1:65" s="2" customFormat="1" ht="39">
      <c r="A191" s="33"/>
      <c r="B191" s="34"/>
      <c r="C191" s="35"/>
      <c r="D191" s="198" t="s">
        <v>135</v>
      </c>
      <c r="E191" s="35"/>
      <c r="F191" s="199" t="s">
        <v>264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135</v>
      </c>
      <c r="AU191" s="16" t="s">
        <v>86</v>
      </c>
    </row>
    <row r="192" spans="1:65" s="2" customFormat="1" ht="16.5" customHeight="1">
      <c r="A192" s="33"/>
      <c r="B192" s="34"/>
      <c r="C192" s="185" t="s">
        <v>265</v>
      </c>
      <c r="D192" s="185" t="s">
        <v>128</v>
      </c>
      <c r="E192" s="186" t="s">
        <v>266</v>
      </c>
      <c r="F192" s="187" t="s">
        <v>267</v>
      </c>
      <c r="G192" s="188" t="s">
        <v>237</v>
      </c>
      <c r="H192" s="189">
        <v>0.10299999999999999</v>
      </c>
      <c r="I192" s="190"/>
      <c r="J192" s="191">
        <f>ROUND(I192*H192,2)</f>
        <v>0</v>
      </c>
      <c r="K192" s="187" t="s">
        <v>132</v>
      </c>
      <c r="L192" s="38"/>
      <c r="M192" s="192" t="s">
        <v>1</v>
      </c>
      <c r="N192" s="193" t="s">
        <v>42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133</v>
      </c>
      <c r="AT192" s="196" t="s">
        <v>128</v>
      </c>
      <c r="AU192" s="196" t="s">
        <v>86</v>
      </c>
      <c r="AY192" s="16" t="s">
        <v>125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84</v>
      </c>
      <c r="BK192" s="197">
        <f>ROUND(I192*H192,2)</f>
        <v>0</v>
      </c>
      <c r="BL192" s="16" t="s">
        <v>133</v>
      </c>
      <c r="BM192" s="196" t="s">
        <v>268</v>
      </c>
    </row>
    <row r="193" spans="1:65" s="2" customFormat="1" ht="39">
      <c r="A193" s="33"/>
      <c r="B193" s="34"/>
      <c r="C193" s="35"/>
      <c r="D193" s="198" t="s">
        <v>135</v>
      </c>
      <c r="E193" s="35"/>
      <c r="F193" s="199" t="s">
        <v>269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135</v>
      </c>
      <c r="AU193" s="16" t="s">
        <v>86</v>
      </c>
    </row>
    <row r="194" spans="1:65" s="2" customFormat="1" ht="16.5" customHeight="1">
      <c r="A194" s="33"/>
      <c r="B194" s="34"/>
      <c r="C194" s="185" t="s">
        <v>270</v>
      </c>
      <c r="D194" s="185" t="s">
        <v>128</v>
      </c>
      <c r="E194" s="186" t="s">
        <v>271</v>
      </c>
      <c r="F194" s="187" t="s">
        <v>272</v>
      </c>
      <c r="G194" s="188" t="s">
        <v>131</v>
      </c>
      <c r="H194" s="189">
        <v>318.63</v>
      </c>
      <c r="I194" s="190"/>
      <c r="J194" s="191">
        <f>ROUND(I194*H194,2)</f>
        <v>0</v>
      </c>
      <c r="K194" s="187" t="s">
        <v>132</v>
      </c>
      <c r="L194" s="38"/>
      <c r="M194" s="192" t="s">
        <v>1</v>
      </c>
      <c r="N194" s="193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133</v>
      </c>
      <c r="AT194" s="196" t="s">
        <v>128</v>
      </c>
      <c r="AU194" s="196" t="s">
        <v>86</v>
      </c>
      <c r="AY194" s="16" t="s">
        <v>125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84</v>
      </c>
      <c r="BK194" s="197">
        <f>ROUND(I194*H194,2)</f>
        <v>0</v>
      </c>
      <c r="BL194" s="16" t="s">
        <v>133</v>
      </c>
      <c r="BM194" s="196" t="s">
        <v>273</v>
      </c>
    </row>
    <row r="195" spans="1:65" s="2" customFormat="1" ht="39">
      <c r="A195" s="33"/>
      <c r="B195" s="34"/>
      <c r="C195" s="35"/>
      <c r="D195" s="198" t="s">
        <v>135</v>
      </c>
      <c r="E195" s="35"/>
      <c r="F195" s="199" t="s">
        <v>274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135</v>
      </c>
      <c r="AU195" s="16" t="s">
        <v>86</v>
      </c>
    </row>
    <row r="196" spans="1:65" s="13" customFormat="1">
      <c r="B196" s="203"/>
      <c r="C196" s="204"/>
      <c r="D196" s="198" t="s">
        <v>137</v>
      </c>
      <c r="E196" s="205" t="s">
        <v>1</v>
      </c>
      <c r="F196" s="206" t="s">
        <v>259</v>
      </c>
      <c r="G196" s="204"/>
      <c r="H196" s="207">
        <v>318.63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137</v>
      </c>
      <c r="AU196" s="213" t="s">
        <v>86</v>
      </c>
      <c r="AV196" s="13" t="s">
        <v>86</v>
      </c>
      <c r="AW196" s="13" t="s">
        <v>34</v>
      </c>
      <c r="AX196" s="13" t="s">
        <v>84</v>
      </c>
      <c r="AY196" s="213" t="s">
        <v>125</v>
      </c>
    </row>
    <row r="197" spans="1:65" s="2" customFormat="1" ht="16.5" customHeight="1">
      <c r="A197" s="33"/>
      <c r="B197" s="34"/>
      <c r="C197" s="185" t="s">
        <v>275</v>
      </c>
      <c r="D197" s="185" t="s">
        <v>128</v>
      </c>
      <c r="E197" s="186" t="s">
        <v>276</v>
      </c>
      <c r="F197" s="187" t="s">
        <v>277</v>
      </c>
      <c r="G197" s="188" t="s">
        <v>237</v>
      </c>
      <c r="H197" s="189">
        <v>0.95</v>
      </c>
      <c r="I197" s="190"/>
      <c r="J197" s="191">
        <f>ROUND(I197*H197,2)</f>
        <v>0</v>
      </c>
      <c r="K197" s="187" t="s">
        <v>132</v>
      </c>
      <c r="L197" s="38"/>
      <c r="M197" s="192" t="s">
        <v>1</v>
      </c>
      <c r="N197" s="193" t="s">
        <v>42</v>
      </c>
      <c r="O197" s="70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133</v>
      </c>
      <c r="AT197" s="196" t="s">
        <v>128</v>
      </c>
      <c r="AU197" s="196" t="s">
        <v>86</v>
      </c>
      <c r="AY197" s="16" t="s">
        <v>125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133</v>
      </c>
      <c r="BM197" s="196" t="s">
        <v>278</v>
      </c>
    </row>
    <row r="198" spans="1:65" s="2" customFormat="1" ht="39">
      <c r="A198" s="33"/>
      <c r="B198" s="34"/>
      <c r="C198" s="35"/>
      <c r="D198" s="198" t="s">
        <v>135</v>
      </c>
      <c r="E198" s="35"/>
      <c r="F198" s="199" t="s">
        <v>279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86</v>
      </c>
    </row>
    <row r="199" spans="1:65" s="2" customFormat="1" ht="16.5" customHeight="1">
      <c r="A199" s="33"/>
      <c r="B199" s="34"/>
      <c r="C199" s="185" t="s">
        <v>280</v>
      </c>
      <c r="D199" s="185" t="s">
        <v>128</v>
      </c>
      <c r="E199" s="186" t="s">
        <v>281</v>
      </c>
      <c r="F199" s="187" t="s">
        <v>282</v>
      </c>
      <c r="G199" s="188" t="s">
        <v>237</v>
      </c>
      <c r="H199" s="189">
        <v>0.10299999999999999</v>
      </c>
      <c r="I199" s="190"/>
      <c r="J199" s="191">
        <f>ROUND(I199*H199,2)</f>
        <v>0</v>
      </c>
      <c r="K199" s="187" t="s">
        <v>132</v>
      </c>
      <c r="L199" s="38"/>
      <c r="M199" s="192" t="s">
        <v>1</v>
      </c>
      <c r="N199" s="193" t="s">
        <v>42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133</v>
      </c>
      <c r="AT199" s="196" t="s">
        <v>128</v>
      </c>
      <c r="AU199" s="196" t="s">
        <v>86</v>
      </c>
      <c r="AY199" s="16" t="s">
        <v>125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133</v>
      </c>
      <c r="BM199" s="196" t="s">
        <v>283</v>
      </c>
    </row>
    <row r="200" spans="1:65" s="2" customFormat="1" ht="39">
      <c r="A200" s="33"/>
      <c r="B200" s="34"/>
      <c r="C200" s="35"/>
      <c r="D200" s="198" t="s">
        <v>135</v>
      </c>
      <c r="E200" s="35"/>
      <c r="F200" s="199" t="s">
        <v>284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135</v>
      </c>
      <c r="AU200" s="16" t="s">
        <v>86</v>
      </c>
    </row>
    <row r="201" spans="1:65" s="2" customFormat="1" ht="16.5" customHeight="1">
      <c r="A201" s="33"/>
      <c r="B201" s="34"/>
      <c r="C201" s="185" t="s">
        <v>285</v>
      </c>
      <c r="D201" s="185" t="s">
        <v>128</v>
      </c>
      <c r="E201" s="186" t="s">
        <v>286</v>
      </c>
      <c r="F201" s="187" t="s">
        <v>287</v>
      </c>
      <c r="G201" s="188" t="s">
        <v>153</v>
      </c>
      <c r="H201" s="189">
        <v>35</v>
      </c>
      <c r="I201" s="190"/>
      <c r="J201" s="191">
        <f>ROUND(I201*H201,2)</f>
        <v>0</v>
      </c>
      <c r="K201" s="187" t="s">
        <v>132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133</v>
      </c>
      <c r="AT201" s="196" t="s">
        <v>128</v>
      </c>
      <c r="AU201" s="196" t="s">
        <v>86</v>
      </c>
      <c r="AY201" s="16" t="s">
        <v>125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133</v>
      </c>
      <c r="BM201" s="196" t="s">
        <v>288</v>
      </c>
    </row>
    <row r="202" spans="1:65" s="2" customFormat="1" ht="29.25">
      <c r="A202" s="33"/>
      <c r="B202" s="34"/>
      <c r="C202" s="35"/>
      <c r="D202" s="198" t="s">
        <v>135</v>
      </c>
      <c r="E202" s="35"/>
      <c r="F202" s="199" t="s">
        <v>289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135</v>
      </c>
      <c r="AU202" s="16" t="s">
        <v>86</v>
      </c>
    </row>
    <row r="203" spans="1:65" s="2" customFormat="1" ht="16.5" customHeight="1">
      <c r="A203" s="33"/>
      <c r="B203" s="34"/>
      <c r="C203" s="185" t="s">
        <v>290</v>
      </c>
      <c r="D203" s="185" t="s">
        <v>128</v>
      </c>
      <c r="E203" s="186" t="s">
        <v>291</v>
      </c>
      <c r="F203" s="187" t="s">
        <v>292</v>
      </c>
      <c r="G203" s="188" t="s">
        <v>153</v>
      </c>
      <c r="H203" s="189">
        <v>70</v>
      </c>
      <c r="I203" s="190"/>
      <c r="J203" s="191">
        <f>ROUND(I203*H203,2)</f>
        <v>0</v>
      </c>
      <c r="K203" s="187" t="s">
        <v>132</v>
      </c>
      <c r="L203" s="38"/>
      <c r="M203" s="192" t="s">
        <v>1</v>
      </c>
      <c r="N203" s="193" t="s">
        <v>42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133</v>
      </c>
      <c r="AT203" s="196" t="s">
        <v>128</v>
      </c>
      <c r="AU203" s="196" t="s">
        <v>86</v>
      </c>
      <c r="AY203" s="16" t="s">
        <v>125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84</v>
      </c>
      <c r="BK203" s="197">
        <f>ROUND(I203*H203,2)</f>
        <v>0</v>
      </c>
      <c r="BL203" s="16" t="s">
        <v>133</v>
      </c>
      <c r="BM203" s="196" t="s">
        <v>293</v>
      </c>
    </row>
    <row r="204" spans="1:65" s="2" customFormat="1" ht="19.5">
      <c r="A204" s="33"/>
      <c r="B204" s="34"/>
      <c r="C204" s="35"/>
      <c r="D204" s="198" t="s">
        <v>135</v>
      </c>
      <c r="E204" s="35"/>
      <c r="F204" s="199" t="s">
        <v>294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135</v>
      </c>
      <c r="AU204" s="16" t="s">
        <v>86</v>
      </c>
    </row>
    <row r="205" spans="1:65" s="2" customFormat="1" ht="16.5" customHeight="1">
      <c r="A205" s="33"/>
      <c r="B205" s="34"/>
      <c r="C205" s="185" t="s">
        <v>295</v>
      </c>
      <c r="D205" s="185" t="s">
        <v>128</v>
      </c>
      <c r="E205" s="186" t="s">
        <v>296</v>
      </c>
      <c r="F205" s="187" t="s">
        <v>297</v>
      </c>
      <c r="G205" s="188" t="s">
        <v>298</v>
      </c>
      <c r="H205" s="189">
        <v>102</v>
      </c>
      <c r="I205" s="190"/>
      <c r="J205" s="191">
        <f>ROUND(I205*H205,2)</f>
        <v>0</v>
      </c>
      <c r="K205" s="187" t="s">
        <v>132</v>
      </c>
      <c r="L205" s="38"/>
      <c r="M205" s="192" t="s">
        <v>1</v>
      </c>
      <c r="N205" s="193" t="s">
        <v>42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133</v>
      </c>
      <c r="AT205" s="196" t="s">
        <v>128</v>
      </c>
      <c r="AU205" s="196" t="s">
        <v>86</v>
      </c>
      <c r="AY205" s="16" t="s">
        <v>125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84</v>
      </c>
      <c r="BK205" s="197">
        <f>ROUND(I205*H205,2)</f>
        <v>0</v>
      </c>
      <c r="BL205" s="16" t="s">
        <v>133</v>
      </c>
      <c r="BM205" s="196" t="s">
        <v>299</v>
      </c>
    </row>
    <row r="206" spans="1:65" s="2" customFormat="1" ht="39">
      <c r="A206" s="33"/>
      <c r="B206" s="34"/>
      <c r="C206" s="35"/>
      <c r="D206" s="198" t="s">
        <v>135</v>
      </c>
      <c r="E206" s="35"/>
      <c r="F206" s="199" t="s">
        <v>300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135</v>
      </c>
      <c r="AU206" s="16" t="s">
        <v>86</v>
      </c>
    </row>
    <row r="207" spans="1:65" s="13" customFormat="1">
      <c r="B207" s="203"/>
      <c r="C207" s="204"/>
      <c r="D207" s="198" t="s">
        <v>137</v>
      </c>
      <c r="E207" s="205" t="s">
        <v>1</v>
      </c>
      <c r="F207" s="206" t="s">
        <v>301</v>
      </c>
      <c r="G207" s="204"/>
      <c r="H207" s="207">
        <v>102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137</v>
      </c>
      <c r="AU207" s="213" t="s">
        <v>86</v>
      </c>
      <c r="AV207" s="13" t="s">
        <v>86</v>
      </c>
      <c r="AW207" s="13" t="s">
        <v>34</v>
      </c>
      <c r="AX207" s="13" t="s">
        <v>84</v>
      </c>
      <c r="AY207" s="213" t="s">
        <v>125</v>
      </c>
    </row>
    <row r="208" spans="1:65" s="2" customFormat="1" ht="16.5" customHeight="1">
      <c r="A208" s="33"/>
      <c r="B208" s="34"/>
      <c r="C208" s="185" t="s">
        <v>302</v>
      </c>
      <c r="D208" s="185" t="s">
        <v>128</v>
      </c>
      <c r="E208" s="186" t="s">
        <v>303</v>
      </c>
      <c r="F208" s="187" t="s">
        <v>304</v>
      </c>
      <c r="G208" s="188" t="s">
        <v>131</v>
      </c>
      <c r="H208" s="189">
        <v>280.8</v>
      </c>
      <c r="I208" s="190"/>
      <c r="J208" s="191">
        <f>ROUND(I208*H208,2)</f>
        <v>0</v>
      </c>
      <c r="K208" s="187" t="s">
        <v>132</v>
      </c>
      <c r="L208" s="38"/>
      <c r="M208" s="192" t="s">
        <v>1</v>
      </c>
      <c r="N208" s="193" t="s">
        <v>42</v>
      </c>
      <c r="O208" s="70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133</v>
      </c>
      <c r="AT208" s="196" t="s">
        <v>128</v>
      </c>
      <c r="AU208" s="196" t="s">
        <v>86</v>
      </c>
      <c r="AY208" s="16" t="s">
        <v>125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84</v>
      </c>
      <c r="BK208" s="197">
        <f>ROUND(I208*H208,2)</f>
        <v>0</v>
      </c>
      <c r="BL208" s="16" t="s">
        <v>133</v>
      </c>
      <c r="BM208" s="196" t="s">
        <v>305</v>
      </c>
    </row>
    <row r="209" spans="1:65" s="2" customFormat="1" ht="19.5">
      <c r="A209" s="33"/>
      <c r="B209" s="34"/>
      <c r="C209" s="35"/>
      <c r="D209" s="198" t="s">
        <v>135</v>
      </c>
      <c r="E209" s="35"/>
      <c r="F209" s="199" t="s">
        <v>306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135</v>
      </c>
      <c r="AU209" s="16" t="s">
        <v>86</v>
      </c>
    </row>
    <row r="210" spans="1:65" s="13" customFormat="1">
      <c r="B210" s="203"/>
      <c r="C210" s="204"/>
      <c r="D210" s="198" t="s">
        <v>137</v>
      </c>
      <c r="E210" s="205" t="s">
        <v>1</v>
      </c>
      <c r="F210" s="206" t="s">
        <v>143</v>
      </c>
      <c r="G210" s="204"/>
      <c r="H210" s="207">
        <v>280.8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137</v>
      </c>
      <c r="AU210" s="213" t="s">
        <v>86</v>
      </c>
      <c r="AV210" s="13" t="s">
        <v>86</v>
      </c>
      <c r="AW210" s="13" t="s">
        <v>34</v>
      </c>
      <c r="AX210" s="13" t="s">
        <v>84</v>
      </c>
      <c r="AY210" s="213" t="s">
        <v>125</v>
      </c>
    </row>
    <row r="211" spans="1:65" s="2" customFormat="1" ht="16.5" customHeight="1">
      <c r="A211" s="33"/>
      <c r="B211" s="34"/>
      <c r="C211" s="185" t="s">
        <v>307</v>
      </c>
      <c r="D211" s="185" t="s">
        <v>128</v>
      </c>
      <c r="E211" s="186" t="s">
        <v>308</v>
      </c>
      <c r="F211" s="187" t="s">
        <v>309</v>
      </c>
      <c r="G211" s="188" t="s">
        <v>131</v>
      </c>
      <c r="H211" s="189">
        <v>280.8</v>
      </c>
      <c r="I211" s="190"/>
      <c r="J211" s="191">
        <f>ROUND(I211*H211,2)</f>
        <v>0</v>
      </c>
      <c r="K211" s="187" t="s">
        <v>132</v>
      </c>
      <c r="L211" s="38"/>
      <c r="M211" s="192" t="s">
        <v>1</v>
      </c>
      <c r="N211" s="193" t="s">
        <v>42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133</v>
      </c>
      <c r="AT211" s="196" t="s">
        <v>128</v>
      </c>
      <c r="AU211" s="196" t="s">
        <v>86</v>
      </c>
      <c r="AY211" s="16" t="s">
        <v>125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84</v>
      </c>
      <c r="BK211" s="197">
        <f>ROUND(I211*H211,2)</f>
        <v>0</v>
      </c>
      <c r="BL211" s="16" t="s">
        <v>133</v>
      </c>
      <c r="BM211" s="196" t="s">
        <v>310</v>
      </c>
    </row>
    <row r="212" spans="1:65" s="2" customFormat="1" ht="19.5">
      <c r="A212" s="33"/>
      <c r="B212" s="34"/>
      <c r="C212" s="35"/>
      <c r="D212" s="198" t="s">
        <v>135</v>
      </c>
      <c r="E212" s="35"/>
      <c r="F212" s="199" t="s">
        <v>311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135</v>
      </c>
      <c r="AU212" s="16" t="s">
        <v>86</v>
      </c>
    </row>
    <row r="213" spans="1:65" s="13" customFormat="1">
      <c r="B213" s="203"/>
      <c r="C213" s="204"/>
      <c r="D213" s="198" t="s">
        <v>137</v>
      </c>
      <c r="E213" s="205" t="s">
        <v>1</v>
      </c>
      <c r="F213" s="206" t="s">
        <v>143</v>
      </c>
      <c r="G213" s="204"/>
      <c r="H213" s="207">
        <v>280.8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137</v>
      </c>
      <c r="AU213" s="213" t="s">
        <v>86</v>
      </c>
      <c r="AV213" s="13" t="s">
        <v>86</v>
      </c>
      <c r="AW213" s="13" t="s">
        <v>34</v>
      </c>
      <c r="AX213" s="13" t="s">
        <v>84</v>
      </c>
      <c r="AY213" s="213" t="s">
        <v>125</v>
      </c>
    </row>
    <row r="214" spans="1:65" s="2" customFormat="1" ht="21.75" customHeight="1">
      <c r="A214" s="33"/>
      <c r="B214" s="34"/>
      <c r="C214" s="185" t="s">
        <v>312</v>
      </c>
      <c r="D214" s="185" t="s">
        <v>128</v>
      </c>
      <c r="E214" s="186" t="s">
        <v>313</v>
      </c>
      <c r="F214" s="187" t="s">
        <v>314</v>
      </c>
      <c r="G214" s="188" t="s">
        <v>131</v>
      </c>
      <c r="H214" s="189">
        <v>1906</v>
      </c>
      <c r="I214" s="190"/>
      <c r="J214" s="191">
        <f>ROUND(I214*H214,2)</f>
        <v>0</v>
      </c>
      <c r="K214" s="187" t="s">
        <v>132</v>
      </c>
      <c r="L214" s="38"/>
      <c r="M214" s="192" t="s">
        <v>1</v>
      </c>
      <c r="N214" s="193" t="s">
        <v>42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133</v>
      </c>
      <c r="AT214" s="196" t="s">
        <v>128</v>
      </c>
      <c r="AU214" s="196" t="s">
        <v>86</v>
      </c>
      <c r="AY214" s="16" t="s">
        <v>125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84</v>
      </c>
      <c r="BK214" s="197">
        <f>ROUND(I214*H214,2)</f>
        <v>0</v>
      </c>
      <c r="BL214" s="16" t="s">
        <v>133</v>
      </c>
      <c r="BM214" s="196" t="s">
        <v>315</v>
      </c>
    </row>
    <row r="215" spans="1:65" s="2" customFormat="1" ht="29.25">
      <c r="A215" s="33"/>
      <c r="B215" s="34"/>
      <c r="C215" s="35"/>
      <c r="D215" s="198" t="s">
        <v>135</v>
      </c>
      <c r="E215" s="35"/>
      <c r="F215" s="199" t="s">
        <v>316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135</v>
      </c>
      <c r="AU215" s="16" t="s">
        <v>86</v>
      </c>
    </row>
    <row r="216" spans="1:65" s="13" customFormat="1">
      <c r="B216" s="203"/>
      <c r="C216" s="204"/>
      <c r="D216" s="198" t="s">
        <v>137</v>
      </c>
      <c r="E216" s="205" t="s">
        <v>1</v>
      </c>
      <c r="F216" s="206" t="s">
        <v>317</v>
      </c>
      <c r="G216" s="204"/>
      <c r="H216" s="207">
        <v>1906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137</v>
      </c>
      <c r="AU216" s="213" t="s">
        <v>86</v>
      </c>
      <c r="AV216" s="13" t="s">
        <v>86</v>
      </c>
      <c r="AW216" s="13" t="s">
        <v>34</v>
      </c>
      <c r="AX216" s="13" t="s">
        <v>84</v>
      </c>
      <c r="AY216" s="213" t="s">
        <v>125</v>
      </c>
    </row>
    <row r="217" spans="1:65" s="2" customFormat="1" ht="21.75" customHeight="1">
      <c r="A217" s="33"/>
      <c r="B217" s="34"/>
      <c r="C217" s="185" t="s">
        <v>318</v>
      </c>
      <c r="D217" s="185" t="s">
        <v>128</v>
      </c>
      <c r="E217" s="186" t="s">
        <v>319</v>
      </c>
      <c r="F217" s="187" t="s">
        <v>320</v>
      </c>
      <c r="G217" s="188" t="s">
        <v>131</v>
      </c>
      <c r="H217" s="189">
        <v>1906</v>
      </c>
      <c r="I217" s="190"/>
      <c r="J217" s="191">
        <f>ROUND(I217*H217,2)</f>
        <v>0</v>
      </c>
      <c r="K217" s="187" t="s">
        <v>132</v>
      </c>
      <c r="L217" s="38"/>
      <c r="M217" s="192" t="s">
        <v>1</v>
      </c>
      <c r="N217" s="193" t="s">
        <v>42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133</v>
      </c>
      <c r="AT217" s="196" t="s">
        <v>128</v>
      </c>
      <c r="AU217" s="196" t="s">
        <v>86</v>
      </c>
      <c r="AY217" s="16" t="s">
        <v>125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84</v>
      </c>
      <c r="BK217" s="197">
        <f>ROUND(I217*H217,2)</f>
        <v>0</v>
      </c>
      <c r="BL217" s="16" t="s">
        <v>133</v>
      </c>
      <c r="BM217" s="196" t="s">
        <v>321</v>
      </c>
    </row>
    <row r="218" spans="1:65" s="2" customFormat="1" ht="29.25">
      <c r="A218" s="33"/>
      <c r="B218" s="34"/>
      <c r="C218" s="35"/>
      <c r="D218" s="198" t="s">
        <v>135</v>
      </c>
      <c r="E218" s="35"/>
      <c r="F218" s="199" t="s">
        <v>322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86</v>
      </c>
    </row>
    <row r="219" spans="1:65" s="13" customFormat="1">
      <c r="B219" s="203"/>
      <c r="C219" s="204"/>
      <c r="D219" s="198" t="s">
        <v>137</v>
      </c>
      <c r="E219" s="205" t="s">
        <v>1</v>
      </c>
      <c r="F219" s="206" t="s">
        <v>317</v>
      </c>
      <c r="G219" s="204"/>
      <c r="H219" s="207">
        <v>1906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137</v>
      </c>
      <c r="AU219" s="213" t="s">
        <v>86</v>
      </c>
      <c r="AV219" s="13" t="s">
        <v>86</v>
      </c>
      <c r="AW219" s="13" t="s">
        <v>34</v>
      </c>
      <c r="AX219" s="13" t="s">
        <v>84</v>
      </c>
      <c r="AY219" s="213" t="s">
        <v>125</v>
      </c>
    </row>
    <row r="220" spans="1:65" s="2" customFormat="1" ht="16.5" customHeight="1">
      <c r="A220" s="33"/>
      <c r="B220" s="34"/>
      <c r="C220" s="185" t="s">
        <v>323</v>
      </c>
      <c r="D220" s="185" t="s">
        <v>128</v>
      </c>
      <c r="E220" s="186" t="s">
        <v>324</v>
      </c>
      <c r="F220" s="187" t="s">
        <v>325</v>
      </c>
      <c r="G220" s="188" t="s">
        <v>174</v>
      </c>
      <c r="H220" s="189">
        <v>10</v>
      </c>
      <c r="I220" s="190"/>
      <c r="J220" s="191">
        <f>ROUND(I220*H220,2)</f>
        <v>0</v>
      </c>
      <c r="K220" s="187" t="s">
        <v>132</v>
      </c>
      <c r="L220" s="38"/>
      <c r="M220" s="192" t="s">
        <v>1</v>
      </c>
      <c r="N220" s="193" t="s">
        <v>42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133</v>
      </c>
      <c r="AT220" s="196" t="s">
        <v>128</v>
      </c>
      <c r="AU220" s="196" t="s">
        <v>86</v>
      </c>
      <c r="AY220" s="16" t="s">
        <v>125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84</v>
      </c>
      <c r="BK220" s="197">
        <f>ROUND(I220*H220,2)</f>
        <v>0</v>
      </c>
      <c r="BL220" s="16" t="s">
        <v>133</v>
      </c>
      <c r="BM220" s="196" t="s">
        <v>326</v>
      </c>
    </row>
    <row r="221" spans="1:65" s="2" customFormat="1" ht="29.25">
      <c r="A221" s="33"/>
      <c r="B221" s="34"/>
      <c r="C221" s="35"/>
      <c r="D221" s="198" t="s">
        <v>135</v>
      </c>
      <c r="E221" s="35"/>
      <c r="F221" s="199" t="s">
        <v>327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135</v>
      </c>
      <c r="AU221" s="16" t="s">
        <v>86</v>
      </c>
    </row>
    <row r="222" spans="1:65" s="2" customFormat="1" ht="16.5" customHeight="1">
      <c r="A222" s="33"/>
      <c r="B222" s="34"/>
      <c r="C222" s="185" t="s">
        <v>328</v>
      </c>
      <c r="D222" s="185" t="s">
        <v>128</v>
      </c>
      <c r="E222" s="186" t="s">
        <v>329</v>
      </c>
      <c r="F222" s="187" t="s">
        <v>330</v>
      </c>
      <c r="G222" s="188" t="s">
        <v>153</v>
      </c>
      <c r="H222" s="189">
        <v>41.5</v>
      </c>
      <c r="I222" s="190"/>
      <c r="J222" s="191">
        <f>ROUND(I222*H222,2)</f>
        <v>0</v>
      </c>
      <c r="K222" s="187" t="s">
        <v>132</v>
      </c>
      <c r="L222" s="38"/>
      <c r="M222" s="192" t="s">
        <v>1</v>
      </c>
      <c r="N222" s="193" t="s">
        <v>42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133</v>
      </c>
      <c r="AT222" s="196" t="s">
        <v>128</v>
      </c>
      <c r="AU222" s="196" t="s">
        <v>86</v>
      </c>
      <c r="AY222" s="16" t="s">
        <v>125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84</v>
      </c>
      <c r="BK222" s="197">
        <f>ROUND(I222*H222,2)</f>
        <v>0</v>
      </c>
      <c r="BL222" s="16" t="s">
        <v>133</v>
      </c>
      <c r="BM222" s="196" t="s">
        <v>331</v>
      </c>
    </row>
    <row r="223" spans="1:65" s="2" customFormat="1" ht="29.25">
      <c r="A223" s="33"/>
      <c r="B223" s="34"/>
      <c r="C223" s="35"/>
      <c r="D223" s="198" t="s">
        <v>135</v>
      </c>
      <c r="E223" s="35"/>
      <c r="F223" s="199" t="s">
        <v>332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135</v>
      </c>
      <c r="AU223" s="16" t="s">
        <v>86</v>
      </c>
    </row>
    <row r="224" spans="1:65" s="13" customFormat="1">
      <c r="B224" s="203"/>
      <c r="C224" s="204"/>
      <c r="D224" s="198" t="s">
        <v>137</v>
      </c>
      <c r="E224" s="205" t="s">
        <v>1</v>
      </c>
      <c r="F224" s="206" t="s">
        <v>333</v>
      </c>
      <c r="G224" s="204"/>
      <c r="H224" s="207">
        <v>41.5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137</v>
      </c>
      <c r="AU224" s="213" t="s">
        <v>86</v>
      </c>
      <c r="AV224" s="13" t="s">
        <v>86</v>
      </c>
      <c r="AW224" s="13" t="s">
        <v>34</v>
      </c>
      <c r="AX224" s="13" t="s">
        <v>84</v>
      </c>
      <c r="AY224" s="213" t="s">
        <v>125</v>
      </c>
    </row>
    <row r="225" spans="1:65" s="2" customFormat="1" ht="16.5" customHeight="1">
      <c r="A225" s="33"/>
      <c r="B225" s="34"/>
      <c r="C225" s="185" t="s">
        <v>334</v>
      </c>
      <c r="D225" s="185" t="s">
        <v>128</v>
      </c>
      <c r="E225" s="186" t="s">
        <v>335</v>
      </c>
      <c r="F225" s="187" t="s">
        <v>336</v>
      </c>
      <c r="G225" s="188" t="s">
        <v>147</v>
      </c>
      <c r="H225" s="189">
        <v>830</v>
      </c>
      <c r="I225" s="190"/>
      <c r="J225" s="191">
        <f>ROUND(I225*H225,2)</f>
        <v>0</v>
      </c>
      <c r="K225" s="187" t="s">
        <v>132</v>
      </c>
      <c r="L225" s="38"/>
      <c r="M225" s="192" t="s">
        <v>1</v>
      </c>
      <c r="N225" s="193" t="s">
        <v>42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133</v>
      </c>
      <c r="AT225" s="196" t="s">
        <v>128</v>
      </c>
      <c r="AU225" s="196" t="s">
        <v>86</v>
      </c>
      <c r="AY225" s="16" t="s">
        <v>125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84</v>
      </c>
      <c r="BK225" s="197">
        <f>ROUND(I225*H225,2)</f>
        <v>0</v>
      </c>
      <c r="BL225" s="16" t="s">
        <v>133</v>
      </c>
      <c r="BM225" s="196" t="s">
        <v>337</v>
      </c>
    </row>
    <row r="226" spans="1:65" s="2" customFormat="1" ht="29.25">
      <c r="A226" s="33"/>
      <c r="B226" s="34"/>
      <c r="C226" s="35"/>
      <c r="D226" s="198" t="s">
        <v>135</v>
      </c>
      <c r="E226" s="35"/>
      <c r="F226" s="199" t="s">
        <v>338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135</v>
      </c>
      <c r="AU226" s="16" t="s">
        <v>86</v>
      </c>
    </row>
    <row r="227" spans="1:65" s="13" customFormat="1">
      <c r="B227" s="203"/>
      <c r="C227" s="204"/>
      <c r="D227" s="198" t="s">
        <v>137</v>
      </c>
      <c r="E227" s="205" t="s">
        <v>1</v>
      </c>
      <c r="F227" s="206" t="s">
        <v>339</v>
      </c>
      <c r="G227" s="204"/>
      <c r="H227" s="207">
        <v>830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137</v>
      </c>
      <c r="AU227" s="213" t="s">
        <v>86</v>
      </c>
      <c r="AV227" s="13" t="s">
        <v>86</v>
      </c>
      <c r="AW227" s="13" t="s">
        <v>34</v>
      </c>
      <c r="AX227" s="13" t="s">
        <v>84</v>
      </c>
      <c r="AY227" s="213" t="s">
        <v>125</v>
      </c>
    </row>
    <row r="228" spans="1:65" s="2" customFormat="1" ht="16.5" customHeight="1">
      <c r="A228" s="33"/>
      <c r="B228" s="34"/>
      <c r="C228" s="185" t="s">
        <v>340</v>
      </c>
      <c r="D228" s="185" t="s">
        <v>128</v>
      </c>
      <c r="E228" s="186" t="s">
        <v>341</v>
      </c>
      <c r="F228" s="187" t="s">
        <v>342</v>
      </c>
      <c r="G228" s="188" t="s">
        <v>166</v>
      </c>
      <c r="H228" s="189">
        <v>11</v>
      </c>
      <c r="I228" s="190"/>
      <c r="J228" s="191">
        <f>ROUND(I228*H228,2)</f>
        <v>0</v>
      </c>
      <c r="K228" s="187" t="s">
        <v>132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133</v>
      </c>
      <c r="AT228" s="196" t="s">
        <v>128</v>
      </c>
      <c r="AU228" s="196" t="s">
        <v>86</v>
      </c>
      <c r="AY228" s="16" t="s">
        <v>125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84</v>
      </c>
      <c r="BK228" s="197">
        <f>ROUND(I228*H228,2)</f>
        <v>0</v>
      </c>
      <c r="BL228" s="16" t="s">
        <v>133</v>
      </c>
      <c r="BM228" s="196" t="s">
        <v>343</v>
      </c>
    </row>
    <row r="229" spans="1:65" s="2" customFormat="1" ht="19.5">
      <c r="A229" s="33"/>
      <c r="B229" s="34"/>
      <c r="C229" s="35"/>
      <c r="D229" s="198" t="s">
        <v>135</v>
      </c>
      <c r="E229" s="35"/>
      <c r="F229" s="199" t="s">
        <v>344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86</v>
      </c>
    </row>
    <row r="230" spans="1:65" s="2" customFormat="1" ht="19.5">
      <c r="A230" s="33"/>
      <c r="B230" s="34"/>
      <c r="C230" s="35"/>
      <c r="D230" s="198" t="s">
        <v>169</v>
      </c>
      <c r="E230" s="35"/>
      <c r="F230" s="225" t="s">
        <v>345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169</v>
      </c>
      <c r="AU230" s="16" t="s">
        <v>86</v>
      </c>
    </row>
    <row r="231" spans="1:65" s="2" customFormat="1" ht="16.5" customHeight="1">
      <c r="A231" s="33"/>
      <c r="B231" s="34"/>
      <c r="C231" s="185" t="s">
        <v>346</v>
      </c>
      <c r="D231" s="185" t="s">
        <v>128</v>
      </c>
      <c r="E231" s="186" t="s">
        <v>347</v>
      </c>
      <c r="F231" s="187" t="s">
        <v>348</v>
      </c>
      <c r="G231" s="188" t="s">
        <v>166</v>
      </c>
      <c r="H231" s="189">
        <v>6</v>
      </c>
      <c r="I231" s="190"/>
      <c r="J231" s="191">
        <f>ROUND(I231*H231,2)</f>
        <v>0</v>
      </c>
      <c r="K231" s="187" t="s">
        <v>132</v>
      </c>
      <c r="L231" s="38"/>
      <c r="M231" s="192" t="s">
        <v>1</v>
      </c>
      <c r="N231" s="193" t="s">
        <v>42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133</v>
      </c>
      <c r="AT231" s="196" t="s">
        <v>128</v>
      </c>
      <c r="AU231" s="196" t="s">
        <v>86</v>
      </c>
      <c r="AY231" s="16" t="s">
        <v>125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84</v>
      </c>
      <c r="BK231" s="197">
        <f>ROUND(I231*H231,2)</f>
        <v>0</v>
      </c>
      <c r="BL231" s="16" t="s">
        <v>133</v>
      </c>
      <c r="BM231" s="196" t="s">
        <v>349</v>
      </c>
    </row>
    <row r="232" spans="1:65" s="2" customFormat="1" ht="19.5">
      <c r="A232" s="33"/>
      <c r="B232" s="34"/>
      <c r="C232" s="35"/>
      <c r="D232" s="198" t="s">
        <v>135</v>
      </c>
      <c r="E232" s="35"/>
      <c r="F232" s="199" t="s">
        <v>350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135</v>
      </c>
      <c r="AU232" s="16" t="s">
        <v>86</v>
      </c>
    </row>
    <row r="233" spans="1:65" s="2" customFormat="1" ht="19.5">
      <c r="A233" s="33"/>
      <c r="B233" s="34"/>
      <c r="C233" s="35"/>
      <c r="D233" s="198" t="s">
        <v>169</v>
      </c>
      <c r="E233" s="35"/>
      <c r="F233" s="225" t="s">
        <v>345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169</v>
      </c>
      <c r="AU233" s="16" t="s">
        <v>86</v>
      </c>
    </row>
    <row r="234" spans="1:65" s="2" customFormat="1" ht="16.5" customHeight="1">
      <c r="A234" s="33"/>
      <c r="B234" s="34"/>
      <c r="C234" s="185" t="s">
        <v>351</v>
      </c>
      <c r="D234" s="185" t="s">
        <v>128</v>
      </c>
      <c r="E234" s="186" t="s">
        <v>352</v>
      </c>
      <c r="F234" s="187" t="s">
        <v>353</v>
      </c>
      <c r="G234" s="188" t="s">
        <v>166</v>
      </c>
      <c r="H234" s="189">
        <v>1</v>
      </c>
      <c r="I234" s="190"/>
      <c r="J234" s="191">
        <f>ROUND(I234*H234,2)</f>
        <v>0</v>
      </c>
      <c r="K234" s="187" t="s">
        <v>132</v>
      </c>
      <c r="L234" s="38"/>
      <c r="M234" s="192" t="s">
        <v>1</v>
      </c>
      <c r="N234" s="193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133</v>
      </c>
      <c r="AT234" s="196" t="s">
        <v>128</v>
      </c>
      <c r="AU234" s="196" t="s">
        <v>86</v>
      </c>
      <c r="AY234" s="16" t="s">
        <v>125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84</v>
      </c>
      <c r="BK234" s="197">
        <f>ROUND(I234*H234,2)</f>
        <v>0</v>
      </c>
      <c r="BL234" s="16" t="s">
        <v>133</v>
      </c>
      <c r="BM234" s="196" t="s">
        <v>354</v>
      </c>
    </row>
    <row r="235" spans="1:65" s="2" customFormat="1" ht="19.5">
      <c r="A235" s="33"/>
      <c r="B235" s="34"/>
      <c r="C235" s="35"/>
      <c r="D235" s="198" t="s">
        <v>135</v>
      </c>
      <c r="E235" s="35"/>
      <c r="F235" s="199" t="s">
        <v>355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135</v>
      </c>
      <c r="AU235" s="16" t="s">
        <v>86</v>
      </c>
    </row>
    <row r="236" spans="1:65" s="2" customFormat="1" ht="16.5" customHeight="1">
      <c r="A236" s="33"/>
      <c r="B236" s="34"/>
      <c r="C236" s="185" t="s">
        <v>356</v>
      </c>
      <c r="D236" s="185" t="s">
        <v>128</v>
      </c>
      <c r="E236" s="186" t="s">
        <v>357</v>
      </c>
      <c r="F236" s="187" t="s">
        <v>358</v>
      </c>
      <c r="G236" s="188" t="s">
        <v>166</v>
      </c>
      <c r="H236" s="189">
        <v>18</v>
      </c>
      <c r="I236" s="190"/>
      <c r="J236" s="191">
        <f>ROUND(I236*H236,2)</f>
        <v>0</v>
      </c>
      <c r="K236" s="187" t="s">
        <v>132</v>
      </c>
      <c r="L236" s="38"/>
      <c r="M236" s="192" t="s">
        <v>1</v>
      </c>
      <c r="N236" s="193" t="s">
        <v>42</v>
      </c>
      <c r="O236" s="70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133</v>
      </c>
      <c r="AT236" s="196" t="s">
        <v>128</v>
      </c>
      <c r="AU236" s="196" t="s">
        <v>86</v>
      </c>
      <c r="AY236" s="16" t="s">
        <v>125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84</v>
      </c>
      <c r="BK236" s="197">
        <f>ROUND(I236*H236,2)</f>
        <v>0</v>
      </c>
      <c r="BL236" s="16" t="s">
        <v>133</v>
      </c>
      <c r="BM236" s="196" t="s">
        <v>359</v>
      </c>
    </row>
    <row r="237" spans="1:65" s="2" customFormat="1" ht="19.5">
      <c r="A237" s="33"/>
      <c r="B237" s="34"/>
      <c r="C237" s="35"/>
      <c r="D237" s="198" t="s">
        <v>135</v>
      </c>
      <c r="E237" s="35"/>
      <c r="F237" s="199" t="s">
        <v>360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135</v>
      </c>
      <c r="AU237" s="16" t="s">
        <v>86</v>
      </c>
    </row>
    <row r="238" spans="1:65" s="2" customFormat="1" ht="16.5" customHeight="1">
      <c r="A238" s="33"/>
      <c r="B238" s="34"/>
      <c r="C238" s="185" t="s">
        <v>361</v>
      </c>
      <c r="D238" s="185" t="s">
        <v>128</v>
      </c>
      <c r="E238" s="186" t="s">
        <v>362</v>
      </c>
      <c r="F238" s="187" t="s">
        <v>363</v>
      </c>
      <c r="G238" s="188" t="s">
        <v>166</v>
      </c>
      <c r="H238" s="189">
        <v>1</v>
      </c>
      <c r="I238" s="190"/>
      <c r="J238" s="191">
        <f>ROUND(I238*H238,2)</f>
        <v>0</v>
      </c>
      <c r="K238" s="187" t="s">
        <v>132</v>
      </c>
      <c r="L238" s="38"/>
      <c r="M238" s="192" t="s">
        <v>1</v>
      </c>
      <c r="N238" s="193" t="s">
        <v>42</v>
      </c>
      <c r="O238" s="7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133</v>
      </c>
      <c r="AT238" s="196" t="s">
        <v>128</v>
      </c>
      <c r="AU238" s="196" t="s">
        <v>86</v>
      </c>
      <c r="AY238" s="16" t="s">
        <v>125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84</v>
      </c>
      <c r="BK238" s="197">
        <f>ROUND(I238*H238,2)</f>
        <v>0</v>
      </c>
      <c r="BL238" s="16" t="s">
        <v>133</v>
      </c>
      <c r="BM238" s="196" t="s">
        <v>364</v>
      </c>
    </row>
    <row r="239" spans="1:65" s="2" customFormat="1" ht="19.5">
      <c r="A239" s="33"/>
      <c r="B239" s="34"/>
      <c r="C239" s="35"/>
      <c r="D239" s="198" t="s">
        <v>135</v>
      </c>
      <c r="E239" s="35"/>
      <c r="F239" s="199" t="s">
        <v>365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135</v>
      </c>
      <c r="AU239" s="16" t="s">
        <v>86</v>
      </c>
    </row>
    <row r="240" spans="1:65" s="2" customFormat="1" ht="16.5" customHeight="1">
      <c r="A240" s="33"/>
      <c r="B240" s="34"/>
      <c r="C240" s="185" t="s">
        <v>366</v>
      </c>
      <c r="D240" s="185" t="s">
        <v>128</v>
      </c>
      <c r="E240" s="186" t="s">
        <v>207</v>
      </c>
      <c r="F240" s="187" t="s">
        <v>208</v>
      </c>
      <c r="G240" s="188" t="s">
        <v>147</v>
      </c>
      <c r="H240" s="189">
        <v>1500</v>
      </c>
      <c r="I240" s="190"/>
      <c r="J240" s="191">
        <f>ROUND(I240*H240,2)</f>
        <v>0</v>
      </c>
      <c r="K240" s="187" t="s">
        <v>132</v>
      </c>
      <c r="L240" s="38"/>
      <c r="M240" s="192" t="s">
        <v>1</v>
      </c>
      <c r="N240" s="193" t="s">
        <v>42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133</v>
      </c>
      <c r="AT240" s="196" t="s">
        <v>128</v>
      </c>
      <c r="AU240" s="196" t="s">
        <v>86</v>
      </c>
      <c r="AY240" s="16" t="s">
        <v>125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133</v>
      </c>
      <c r="BM240" s="196" t="s">
        <v>367</v>
      </c>
    </row>
    <row r="241" spans="1:65" s="2" customFormat="1" ht="19.5">
      <c r="A241" s="33"/>
      <c r="B241" s="34"/>
      <c r="C241" s="35"/>
      <c r="D241" s="198" t="s">
        <v>135</v>
      </c>
      <c r="E241" s="35"/>
      <c r="F241" s="199" t="s">
        <v>210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135</v>
      </c>
      <c r="AU241" s="16" t="s">
        <v>86</v>
      </c>
    </row>
    <row r="242" spans="1:65" s="2" customFormat="1" ht="16.5" customHeight="1">
      <c r="A242" s="33"/>
      <c r="B242" s="34"/>
      <c r="C242" s="185" t="s">
        <v>368</v>
      </c>
      <c r="D242" s="185" t="s">
        <v>128</v>
      </c>
      <c r="E242" s="186" t="s">
        <v>369</v>
      </c>
      <c r="F242" s="187" t="s">
        <v>370</v>
      </c>
      <c r="G242" s="188" t="s">
        <v>131</v>
      </c>
      <c r="H242" s="189">
        <v>100</v>
      </c>
      <c r="I242" s="190"/>
      <c r="J242" s="191">
        <f>ROUND(I242*H242,2)</f>
        <v>0</v>
      </c>
      <c r="K242" s="187" t="s">
        <v>132</v>
      </c>
      <c r="L242" s="38"/>
      <c r="M242" s="192" t="s">
        <v>1</v>
      </c>
      <c r="N242" s="193" t="s">
        <v>42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133</v>
      </c>
      <c r="AT242" s="196" t="s">
        <v>128</v>
      </c>
      <c r="AU242" s="196" t="s">
        <v>86</v>
      </c>
      <c r="AY242" s="16" t="s">
        <v>125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84</v>
      </c>
      <c r="BK242" s="197">
        <f>ROUND(I242*H242,2)</f>
        <v>0</v>
      </c>
      <c r="BL242" s="16" t="s">
        <v>133</v>
      </c>
      <c r="BM242" s="196" t="s">
        <v>371</v>
      </c>
    </row>
    <row r="243" spans="1:65" s="2" customFormat="1">
      <c r="A243" s="33"/>
      <c r="B243" s="34"/>
      <c r="C243" s="35"/>
      <c r="D243" s="198" t="s">
        <v>135</v>
      </c>
      <c r="E243" s="35"/>
      <c r="F243" s="199" t="s">
        <v>372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135</v>
      </c>
      <c r="AU243" s="16" t="s">
        <v>86</v>
      </c>
    </row>
    <row r="244" spans="1:65" s="2" customFormat="1" ht="16.5" customHeight="1">
      <c r="A244" s="33"/>
      <c r="B244" s="34"/>
      <c r="C244" s="185" t="s">
        <v>373</v>
      </c>
      <c r="D244" s="185" t="s">
        <v>128</v>
      </c>
      <c r="E244" s="186" t="s">
        <v>374</v>
      </c>
      <c r="F244" s="187" t="s">
        <v>375</v>
      </c>
      <c r="G244" s="188" t="s">
        <v>147</v>
      </c>
      <c r="H244" s="189">
        <v>30</v>
      </c>
      <c r="I244" s="190"/>
      <c r="J244" s="191">
        <f>ROUND(I244*H244,2)</f>
        <v>0</v>
      </c>
      <c r="K244" s="187" t="s">
        <v>132</v>
      </c>
      <c r="L244" s="38"/>
      <c r="M244" s="192" t="s">
        <v>1</v>
      </c>
      <c r="N244" s="193" t="s">
        <v>42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133</v>
      </c>
      <c r="AT244" s="196" t="s">
        <v>128</v>
      </c>
      <c r="AU244" s="196" t="s">
        <v>86</v>
      </c>
      <c r="AY244" s="16" t="s">
        <v>125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84</v>
      </c>
      <c r="BK244" s="197">
        <f>ROUND(I244*H244,2)</f>
        <v>0</v>
      </c>
      <c r="BL244" s="16" t="s">
        <v>133</v>
      </c>
      <c r="BM244" s="196" t="s">
        <v>376</v>
      </c>
    </row>
    <row r="245" spans="1:65" s="2" customFormat="1" ht="19.5">
      <c r="A245" s="33"/>
      <c r="B245" s="34"/>
      <c r="C245" s="35"/>
      <c r="D245" s="198" t="s">
        <v>135</v>
      </c>
      <c r="E245" s="35"/>
      <c r="F245" s="199" t="s">
        <v>377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135</v>
      </c>
      <c r="AU245" s="16" t="s">
        <v>86</v>
      </c>
    </row>
    <row r="246" spans="1:65" s="13" customFormat="1">
      <c r="B246" s="203"/>
      <c r="C246" s="204"/>
      <c r="D246" s="198" t="s">
        <v>137</v>
      </c>
      <c r="E246" s="205" t="s">
        <v>1</v>
      </c>
      <c r="F246" s="206" t="s">
        <v>378</v>
      </c>
      <c r="G246" s="204"/>
      <c r="H246" s="207">
        <v>30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137</v>
      </c>
      <c r="AU246" s="213" t="s">
        <v>86</v>
      </c>
      <c r="AV246" s="13" t="s">
        <v>86</v>
      </c>
      <c r="AW246" s="13" t="s">
        <v>34</v>
      </c>
      <c r="AX246" s="13" t="s">
        <v>84</v>
      </c>
      <c r="AY246" s="213" t="s">
        <v>125</v>
      </c>
    </row>
    <row r="247" spans="1:65" s="2" customFormat="1" ht="16.5" customHeight="1">
      <c r="A247" s="33"/>
      <c r="B247" s="34"/>
      <c r="C247" s="185" t="s">
        <v>379</v>
      </c>
      <c r="D247" s="185" t="s">
        <v>128</v>
      </c>
      <c r="E247" s="186" t="s">
        <v>380</v>
      </c>
      <c r="F247" s="187" t="s">
        <v>381</v>
      </c>
      <c r="G247" s="188" t="s">
        <v>181</v>
      </c>
      <c r="H247" s="189">
        <v>22.41</v>
      </c>
      <c r="I247" s="190"/>
      <c r="J247" s="191">
        <f>ROUND(I247*H247,2)</f>
        <v>0</v>
      </c>
      <c r="K247" s="187" t="s">
        <v>132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133</v>
      </c>
      <c r="AT247" s="196" t="s">
        <v>128</v>
      </c>
      <c r="AU247" s="196" t="s">
        <v>86</v>
      </c>
      <c r="AY247" s="16" t="s">
        <v>125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84</v>
      </c>
      <c r="BK247" s="197">
        <f>ROUND(I247*H247,2)</f>
        <v>0</v>
      </c>
      <c r="BL247" s="16" t="s">
        <v>133</v>
      </c>
      <c r="BM247" s="196" t="s">
        <v>382</v>
      </c>
    </row>
    <row r="248" spans="1:65" s="2" customFormat="1" ht="19.5">
      <c r="A248" s="33"/>
      <c r="B248" s="34"/>
      <c r="C248" s="35"/>
      <c r="D248" s="198" t="s">
        <v>135</v>
      </c>
      <c r="E248" s="35"/>
      <c r="F248" s="199" t="s">
        <v>383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135</v>
      </c>
      <c r="AU248" s="16" t="s">
        <v>86</v>
      </c>
    </row>
    <row r="249" spans="1:65" s="2" customFormat="1" ht="16.5" customHeight="1">
      <c r="A249" s="33"/>
      <c r="B249" s="34"/>
      <c r="C249" s="185" t="s">
        <v>384</v>
      </c>
      <c r="D249" s="185" t="s">
        <v>128</v>
      </c>
      <c r="E249" s="186" t="s">
        <v>385</v>
      </c>
      <c r="F249" s="187" t="s">
        <v>386</v>
      </c>
      <c r="G249" s="188" t="s">
        <v>166</v>
      </c>
      <c r="H249" s="189">
        <v>4</v>
      </c>
      <c r="I249" s="190"/>
      <c r="J249" s="191">
        <f>ROUND(I249*H249,2)</f>
        <v>0</v>
      </c>
      <c r="K249" s="187" t="s">
        <v>132</v>
      </c>
      <c r="L249" s="38"/>
      <c r="M249" s="192" t="s">
        <v>1</v>
      </c>
      <c r="N249" s="193" t="s">
        <v>42</v>
      </c>
      <c r="O249" s="70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133</v>
      </c>
      <c r="AT249" s="196" t="s">
        <v>128</v>
      </c>
      <c r="AU249" s="196" t="s">
        <v>86</v>
      </c>
      <c r="AY249" s="16" t="s">
        <v>125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133</v>
      </c>
      <c r="BM249" s="196" t="s">
        <v>387</v>
      </c>
    </row>
    <row r="250" spans="1:65" s="2" customFormat="1" ht="48.75">
      <c r="A250" s="33"/>
      <c r="B250" s="34"/>
      <c r="C250" s="35"/>
      <c r="D250" s="198" t="s">
        <v>135</v>
      </c>
      <c r="E250" s="35"/>
      <c r="F250" s="199" t="s">
        <v>388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135</v>
      </c>
      <c r="AU250" s="16" t="s">
        <v>86</v>
      </c>
    </row>
    <row r="251" spans="1:65" s="2" customFormat="1" ht="16.5" customHeight="1">
      <c r="A251" s="33"/>
      <c r="B251" s="34"/>
      <c r="C251" s="185" t="s">
        <v>389</v>
      </c>
      <c r="D251" s="185" t="s">
        <v>128</v>
      </c>
      <c r="E251" s="186" t="s">
        <v>390</v>
      </c>
      <c r="F251" s="187" t="s">
        <v>391</v>
      </c>
      <c r="G251" s="188" t="s">
        <v>131</v>
      </c>
      <c r="H251" s="189">
        <v>48.2</v>
      </c>
      <c r="I251" s="190"/>
      <c r="J251" s="191">
        <f>ROUND(I251*H251,2)</f>
        <v>0</v>
      </c>
      <c r="K251" s="187" t="s">
        <v>132</v>
      </c>
      <c r="L251" s="38"/>
      <c r="M251" s="192" t="s">
        <v>1</v>
      </c>
      <c r="N251" s="193" t="s">
        <v>42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133</v>
      </c>
      <c r="AT251" s="196" t="s">
        <v>128</v>
      </c>
      <c r="AU251" s="196" t="s">
        <v>86</v>
      </c>
      <c r="AY251" s="16" t="s">
        <v>125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84</v>
      </c>
      <c r="BK251" s="197">
        <f>ROUND(I251*H251,2)</f>
        <v>0</v>
      </c>
      <c r="BL251" s="16" t="s">
        <v>133</v>
      </c>
      <c r="BM251" s="196" t="s">
        <v>392</v>
      </c>
    </row>
    <row r="252" spans="1:65" s="2" customFormat="1" ht="19.5">
      <c r="A252" s="33"/>
      <c r="B252" s="34"/>
      <c r="C252" s="35"/>
      <c r="D252" s="198" t="s">
        <v>135</v>
      </c>
      <c r="E252" s="35"/>
      <c r="F252" s="199" t="s">
        <v>393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135</v>
      </c>
      <c r="AU252" s="16" t="s">
        <v>86</v>
      </c>
    </row>
    <row r="253" spans="1:65" s="13" customFormat="1">
      <c r="B253" s="203"/>
      <c r="C253" s="204"/>
      <c r="D253" s="198" t="s">
        <v>137</v>
      </c>
      <c r="E253" s="205" t="s">
        <v>1</v>
      </c>
      <c r="F253" s="206" t="s">
        <v>394</v>
      </c>
      <c r="G253" s="204"/>
      <c r="H253" s="207">
        <v>48.2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137</v>
      </c>
      <c r="AU253" s="213" t="s">
        <v>86</v>
      </c>
      <c r="AV253" s="13" t="s">
        <v>86</v>
      </c>
      <c r="AW253" s="13" t="s">
        <v>34</v>
      </c>
      <c r="AX253" s="13" t="s">
        <v>84</v>
      </c>
      <c r="AY253" s="213" t="s">
        <v>125</v>
      </c>
    </row>
    <row r="254" spans="1:65" s="2" customFormat="1" ht="16.5" customHeight="1">
      <c r="A254" s="33"/>
      <c r="B254" s="34"/>
      <c r="C254" s="185" t="s">
        <v>395</v>
      </c>
      <c r="D254" s="185" t="s">
        <v>128</v>
      </c>
      <c r="E254" s="186" t="s">
        <v>396</v>
      </c>
      <c r="F254" s="187" t="s">
        <v>397</v>
      </c>
      <c r="G254" s="188" t="s">
        <v>131</v>
      </c>
      <c r="H254" s="189">
        <v>482</v>
      </c>
      <c r="I254" s="190"/>
      <c r="J254" s="191">
        <f>ROUND(I254*H254,2)</f>
        <v>0</v>
      </c>
      <c r="K254" s="187" t="s">
        <v>132</v>
      </c>
      <c r="L254" s="38"/>
      <c r="M254" s="192" t="s">
        <v>1</v>
      </c>
      <c r="N254" s="193" t="s">
        <v>42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133</v>
      </c>
      <c r="AT254" s="196" t="s">
        <v>128</v>
      </c>
      <c r="AU254" s="196" t="s">
        <v>86</v>
      </c>
      <c r="AY254" s="16" t="s">
        <v>125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84</v>
      </c>
      <c r="BK254" s="197">
        <f>ROUND(I254*H254,2)</f>
        <v>0</v>
      </c>
      <c r="BL254" s="16" t="s">
        <v>133</v>
      </c>
      <c r="BM254" s="196" t="s">
        <v>398</v>
      </c>
    </row>
    <row r="255" spans="1:65" s="2" customFormat="1" ht="19.5">
      <c r="A255" s="33"/>
      <c r="B255" s="34"/>
      <c r="C255" s="35"/>
      <c r="D255" s="198" t="s">
        <v>135</v>
      </c>
      <c r="E255" s="35"/>
      <c r="F255" s="199" t="s">
        <v>399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135</v>
      </c>
      <c r="AU255" s="16" t="s">
        <v>86</v>
      </c>
    </row>
    <row r="256" spans="1:65" s="13" customFormat="1">
      <c r="B256" s="203"/>
      <c r="C256" s="204"/>
      <c r="D256" s="198" t="s">
        <v>137</v>
      </c>
      <c r="E256" s="205" t="s">
        <v>1</v>
      </c>
      <c r="F256" s="206" t="s">
        <v>400</v>
      </c>
      <c r="G256" s="204"/>
      <c r="H256" s="207">
        <v>482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137</v>
      </c>
      <c r="AU256" s="213" t="s">
        <v>86</v>
      </c>
      <c r="AV256" s="13" t="s">
        <v>86</v>
      </c>
      <c r="AW256" s="13" t="s">
        <v>34</v>
      </c>
      <c r="AX256" s="13" t="s">
        <v>84</v>
      </c>
      <c r="AY256" s="213" t="s">
        <v>125</v>
      </c>
    </row>
    <row r="257" spans="1:65" s="2" customFormat="1" ht="16.5" customHeight="1">
      <c r="A257" s="33"/>
      <c r="B257" s="34"/>
      <c r="C257" s="185" t="s">
        <v>401</v>
      </c>
      <c r="D257" s="185" t="s">
        <v>128</v>
      </c>
      <c r="E257" s="186" t="s">
        <v>402</v>
      </c>
      <c r="F257" s="187" t="s">
        <v>403</v>
      </c>
      <c r="G257" s="188" t="s">
        <v>237</v>
      </c>
      <c r="H257" s="189">
        <v>0.83199999999999996</v>
      </c>
      <c r="I257" s="190"/>
      <c r="J257" s="191">
        <f>ROUND(I257*H257,2)</f>
        <v>0</v>
      </c>
      <c r="K257" s="187" t="s">
        <v>132</v>
      </c>
      <c r="L257" s="38"/>
      <c r="M257" s="192" t="s">
        <v>1</v>
      </c>
      <c r="N257" s="193" t="s">
        <v>42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133</v>
      </c>
      <c r="AT257" s="196" t="s">
        <v>128</v>
      </c>
      <c r="AU257" s="196" t="s">
        <v>86</v>
      </c>
      <c r="AY257" s="16" t="s">
        <v>125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84</v>
      </c>
      <c r="BK257" s="197">
        <f>ROUND(I257*H257,2)</f>
        <v>0</v>
      </c>
      <c r="BL257" s="16" t="s">
        <v>133</v>
      </c>
      <c r="BM257" s="196" t="s">
        <v>404</v>
      </c>
    </row>
    <row r="258" spans="1:65" s="2" customFormat="1" ht="29.25">
      <c r="A258" s="33"/>
      <c r="B258" s="34"/>
      <c r="C258" s="35"/>
      <c r="D258" s="198" t="s">
        <v>135</v>
      </c>
      <c r="E258" s="35"/>
      <c r="F258" s="199" t="s">
        <v>405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135</v>
      </c>
      <c r="AU258" s="16" t="s">
        <v>86</v>
      </c>
    </row>
    <row r="259" spans="1:65" s="2" customFormat="1" ht="16.5" customHeight="1">
      <c r="A259" s="33"/>
      <c r="B259" s="34"/>
      <c r="C259" s="185" t="s">
        <v>406</v>
      </c>
      <c r="D259" s="185" t="s">
        <v>128</v>
      </c>
      <c r="E259" s="186" t="s">
        <v>407</v>
      </c>
      <c r="F259" s="187" t="s">
        <v>408</v>
      </c>
      <c r="G259" s="188" t="s">
        <v>237</v>
      </c>
      <c r="H259" s="189">
        <v>0.253</v>
      </c>
      <c r="I259" s="190"/>
      <c r="J259" s="191">
        <f>ROUND(I259*H259,2)</f>
        <v>0</v>
      </c>
      <c r="K259" s="187" t="s">
        <v>132</v>
      </c>
      <c r="L259" s="38"/>
      <c r="M259" s="192" t="s">
        <v>1</v>
      </c>
      <c r="N259" s="193" t="s">
        <v>42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133</v>
      </c>
      <c r="AT259" s="196" t="s">
        <v>128</v>
      </c>
      <c r="AU259" s="196" t="s">
        <v>86</v>
      </c>
      <c r="AY259" s="16" t="s">
        <v>125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84</v>
      </c>
      <c r="BK259" s="197">
        <f>ROUND(I259*H259,2)</f>
        <v>0</v>
      </c>
      <c r="BL259" s="16" t="s">
        <v>133</v>
      </c>
      <c r="BM259" s="196" t="s">
        <v>409</v>
      </c>
    </row>
    <row r="260" spans="1:65" s="2" customFormat="1" ht="29.25">
      <c r="A260" s="33"/>
      <c r="B260" s="34"/>
      <c r="C260" s="35"/>
      <c r="D260" s="198" t="s">
        <v>135</v>
      </c>
      <c r="E260" s="35"/>
      <c r="F260" s="199" t="s">
        <v>410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135</v>
      </c>
      <c r="AU260" s="16" t="s">
        <v>86</v>
      </c>
    </row>
    <row r="261" spans="1:65" s="2" customFormat="1" ht="16.5" customHeight="1">
      <c r="A261" s="33"/>
      <c r="B261" s="34"/>
      <c r="C261" s="185" t="s">
        <v>411</v>
      </c>
      <c r="D261" s="185" t="s">
        <v>128</v>
      </c>
      <c r="E261" s="186" t="s">
        <v>172</v>
      </c>
      <c r="F261" s="187" t="s">
        <v>173</v>
      </c>
      <c r="G261" s="188" t="s">
        <v>174</v>
      </c>
      <c r="H261" s="189">
        <v>10</v>
      </c>
      <c r="I261" s="190"/>
      <c r="J261" s="191">
        <f>ROUND(I261*H261,2)</f>
        <v>0</v>
      </c>
      <c r="K261" s="187" t="s">
        <v>132</v>
      </c>
      <c r="L261" s="38"/>
      <c r="M261" s="192" t="s">
        <v>1</v>
      </c>
      <c r="N261" s="193" t="s">
        <v>42</v>
      </c>
      <c r="O261" s="70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133</v>
      </c>
      <c r="AT261" s="196" t="s">
        <v>128</v>
      </c>
      <c r="AU261" s="196" t="s">
        <v>86</v>
      </c>
      <c r="AY261" s="16" t="s">
        <v>125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6" t="s">
        <v>84</v>
      </c>
      <c r="BK261" s="197">
        <f>ROUND(I261*H261,2)</f>
        <v>0</v>
      </c>
      <c r="BL261" s="16" t="s">
        <v>133</v>
      </c>
      <c r="BM261" s="196" t="s">
        <v>412</v>
      </c>
    </row>
    <row r="262" spans="1:65" s="2" customFormat="1" ht="29.25">
      <c r="A262" s="33"/>
      <c r="B262" s="34"/>
      <c r="C262" s="35"/>
      <c r="D262" s="198" t="s">
        <v>135</v>
      </c>
      <c r="E262" s="35"/>
      <c r="F262" s="199" t="s">
        <v>176</v>
      </c>
      <c r="G262" s="35"/>
      <c r="H262" s="35"/>
      <c r="I262" s="200"/>
      <c r="J262" s="35"/>
      <c r="K262" s="35"/>
      <c r="L262" s="38"/>
      <c r="M262" s="201"/>
      <c r="N262" s="202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135</v>
      </c>
      <c r="AU262" s="16" t="s">
        <v>86</v>
      </c>
    </row>
    <row r="263" spans="1:65" s="2" customFormat="1" ht="16.5" customHeight="1">
      <c r="A263" s="33"/>
      <c r="B263" s="34"/>
      <c r="C263" s="185" t="s">
        <v>413</v>
      </c>
      <c r="D263" s="185" t="s">
        <v>128</v>
      </c>
      <c r="E263" s="186" t="s">
        <v>164</v>
      </c>
      <c r="F263" s="187" t="s">
        <v>165</v>
      </c>
      <c r="G263" s="188" t="s">
        <v>166</v>
      </c>
      <c r="H263" s="189">
        <v>6</v>
      </c>
      <c r="I263" s="190"/>
      <c r="J263" s="191">
        <f>ROUND(I263*H263,2)</f>
        <v>0</v>
      </c>
      <c r="K263" s="187" t="s">
        <v>132</v>
      </c>
      <c r="L263" s="38"/>
      <c r="M263" s="192" t="s">
        <v>1</v>
      </c>
      <c r="N263" s="193" t="s">
        <v>42</v>
      </c>
      <c r="O263" s="7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133</v>
      </c>
      <c r="AT263" s="196" t="s">
        <v>128</v>
      </c>
      <c r="AU263" s="196" t="s">
        <v>86</v>
      </c>
      <c r="AY263" s="16" t="s">
        <v>125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6" t="s">
        <v>84</v>
      </c>
      <c r="BK263" s="197">
        <f>ROUND(I263*H263,2)</f>
        <v>0</v>
      </c>
      <c r="BL263" s="16" t="s">
        <v>133</v>
      </c>
      <c r="BM263" s="196" t="s">
        <v>414</v>
      </c>
    </row>
    <row r="264" spans="1:65" s="2" customFormat="1" ht="19.5">
      <c r="A264" s="33"/>
      <c r="B264" s="34"/>
      <c r="C264" s="35"/>
      <c r="D264" s="198" t="s">
        <v>135</v>
      </c>
      <c r="E264" s="35"/>
      <c r="F264" s="199" t="s">
        <v>168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135</v>
      </c>
      <c r="AU264" s="16" t="s">
        <v>86</v>
      </c>
    </row>
    <row r="265" spans="1:65" s="2" customFormat="1" ht="16.5" customHeight="1">
      <c r="A265" s="33"/>
      <c r="B265" s="34"/>
      <c r="C265" s="185" t="s">
        <v>415</v>
      </c>
      <c r="D265" s="185" t="s">
        <v>128</v>
      </c>
      <c r="E265" s="186" t="s">
        <v>416</v>
      </c>
      <c r="F265" s="187" t="s">
        <v>417</v>
      </c>
      <c r="G265" s="188" t="s">
        <v>131</v>
      </c>
      <c r="H265" s="189">
        <v>161</v>
      </c>
      <c r="I265" s="190"/>
      <c r="J265" s="191">
        <f>ROUND(I265*H265,2)</f>
        <v>0</v>
      </c>
      <c r="K265" s="187" t="s">
        <v>132</v>
      </c>
      <c r="L265" s="38"/>
      <c r="M265" s="192" t="s">
        <v>1</v>
      </c>
      <c r="N265" s="193" t="s">
        <v>42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133</v>
      </c>
      <c r="AT265" s="196" t="s">
        <v>128</v>
      </c>
      <c r="AU265" s="196" t="s">
        <v>86</v>
      </c>
      <c r="AY265" s="16" t="s">
        <v>125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84</v>
      </c>
      <c r="BK265" s="197">
        <f>ROUND(I265*H265,2)</f>
        <v>0</v>
      </c>
      <c r="BL265" s="16" t="s">
        <v>133</v>
      </c>
      <c r="BM265" s="196" t="s">
        <v>418</v>
      </c>
    </row>
    <row r="266" spans="1:65" s="2" customFormat="1" ht="39">
      <c r="A266" s="33"/>
      <c r="B266" s="34"/>
      <c r="C266" s="35"/>
      <c r="D266" s="198" t="s">
        <v>135</v>
      </c>
      <c r="E266" s="35"/>
      <c r="F266" s="199" t="s">
        <v>419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135</v>
      </c>
      <c r="AU266" s="16" t="s">
        <v>86</v>
      </c>
    </row>
    <row r="267" spans="1:65" s="2" customFormat="1" ht="16.5" customHeight="1">
      <c r="A267" s="33"/>
      <c r="B267" s="34"/>
      <c r="C267" s="185" t="s">
        <v>420</v>
      </c>
      <c r="D267" s="185" t="s">
        <v>128</v>
      </c>
      <c r="E267" s="186" t="s">
        <v>421</v>
      </c>
      <c r="F267" s="187" t="s">
        <v>422</v>
      </c>
      <c r="G267" s="188" t="s">
        <v>131</v>
      </c>
      <c r="H267" s="189">
        <v>161</v>
      </c>
      <c r="I267" s="190"/>
      <c r="J267" s="191">
        <f>ROUND(I267*H267,2)</f>
        <v>0</v>
      </c>
      <c r="K267" s="187" t="s">
        <v>132</v>
      </c>
      <c r="L267" s="38"/>
      <c r="M267" s="192" t="s">
        <v>1</v>
      </c>
      <c r="N267" s="193" t="s">
        <v>42</v>
      </c>
      <c r="O267" s="70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133</v>
      </c>
      <c r="AT267" s="196" t="s">
        <v>128</v>
      </c>
      <c r="AU267" s="196" t="s">
        <v>86</v>
      </c>
      <c r="AY267" s="16" t="s">
        <v>125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6" t="s">
        <v>84</v>
      </c>
      <c r="BK267" s="197">
        <f>ROUND(I267*H267,2)</f>
        <v>0</v>
      </c>
      <c r="BL267" s="16" t="s">
        <v>133</v>
      </c>
      <c r="BM267" s="196" t="s">
        <v>423</v>
      </c>
    </row>
    <row r="268" spans="1:65" s="2" customFormat="1" ht="19.5">
      <c r="A268" s="33"/>
      <c r="B268" s="34"/>
      <c r="C268" s="35"/>
      <c r="D268" s="198" t="s">
        <v>135</v>
      </c>
      <c r="E268" s="35"/>
      <c r="F268" s="199" t="s">
        <v>424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135</v>
      </c>
      <c r="AU268" s="16" t="s">
        <v>86</v>
      </c>
    </row>
    <row r="269" spans="1:65" s="2" customFormat="1" ht="16.5" customHeight="1">
      <c r="A269" s="33"/>
      <c r="B269" s="34"/>
      <c r="C269" s="185" t="s">
        <v>425</v>
      </c>
      <c r="D269" s="185" t="s">
        <v>128</v>
      </c>
      <c r="E269" s="186" t="s">
        <v>296</v>
      </c>
      <c r="F269" s="187" t="s">
        <v>297</v>
      </c>
      <c r="G269" s="188" t="s">
        <v>298</v>
      </c>
      <c r="H269" s="189">
        <v>12</v>
      </c>
      <c r="I269" s="190"/>
      <c r="J269" s="191">
        <f>ROUND(I269*H269,2)</f>
        <v>0</v>
      </c>
      <c r="K269" s="187" t="s">
        <v>132</v>
      </c>
      <c r="L269" s="38"/>
      <c r="M269" s="192" t="s">
        <v>1</v>
      </c>
      <c r="N269" s="193" t="s">
        <v>42</v>
      </c>
      <c r="O269" s="70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6" t="s">
        <v>133</v>
      </c>
      <c r="AT269" s="196" t="s">
        <v>128</v>
      </c>
      <c r="AU269" s="196" t="s">
        <v>86</v>
      </c>
      <c r="AY269" s="16" t="s">
        <v>125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6" t="s">
        <v>84</v>
      </c>
      <c r="BK269" s="197">
        <f>ROUND(I269*H269,2)</f>
        <v>0</v>
      </c>
      <c r="BL269" s="16" t="s">
        <v>133</v>
      </c>
      <c r="BM269" s="196" t="s">
        <v>426</v>
      </c>
    </row>
    <row r="270" spans="1:65" s="2" customFormat="1" ht="39">
      <c r="A270" s="33"/>
      <c r="B270" s="34"/>
      <c r="C270" s="35"/>
      <c r="D270" s="198" t="s">
        <v>135</v>
      </c>
      <c r="E270" s="35"/>
      <c r="F270" s="199" t="s">
        <v>300</v>
      </c>
      <c r="G270" s="35"/>
      <c r="H270" s="35"/>
      <c r="I270" s="200"/>
      <c r="J270" s="35"/>
      <c r="K270" s="35"/>
      <c r="L270" s="38"/>
      <c r="M270" s="201"/>
      <c r="N270" s="202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135</v>
      </c>
      <c r="AU270" s="16" t="s">
        <v>86</v>
      </c>
    </row>
    <row r="271" spans="1:65" s="2" customFormat="1" ht="16.5" customHeight="1">
      <c r="A271" s="33"/>
      <c r="B271" s="34"/>
      <c r="C271" s="185" t="s">
        <v>427</v>
      </c>
      <c r="D271" s="185" t="s">
        <v>128</v>
      </c>
      <c r="E271" s="186" t="s">
        <v>324</v>
      </c>
      <c r="F271" s="187" t="s">
        <v>325</v>
      </c>
      <c r="G271" s="188" t="s">
        <v>174</v>
      </c>
      <c r="H271" s="189">
        <v>2</v>
      </c>
      <c r="I271" s="190"/>
      <c r="J271" s="191">
        <f>ROUND(I271*H271,2)</f>
        <v>0</v>
      </c>
      <c r="K271" s="187" t="s">
        <v>132</v>
      </c>
      <c r="L271" s="38"/>
      <c r="M271" s="192" t="s">
        <v>1</v>
      </c>
      <c r="N271" s="193" t="s">
        <v>42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133</v>
      </c>
      <c r="AT271" s="196" t="s">
        <v>128</v>
      </c>
      <c r="AU271" s="196" t="s">
        <v>86</v>
      </c>
      <c r="AY271" s="16" t="s">
        <v>125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84</v>
      </c>
      <c r="BK271" s="197">
        <f>ROUND(I271*H271,2)</f>
        <v>0</v>
      </c>
      <c r="BL271" s="16" t="s">
        <v>133</v>
      </c>
      <c r="BM271" s="196" t="s">
        <v>428</v>
      </c>
    </row>
    <row r="272" spans="1:65" s="2" customFormat="1" ht="29.25">
      <c r="A272" s="33"/>
      <c r="B272" s="34"/>
      <c r="C272" s="35"/>
      <c r="D272" s="198" t="s">
        <v>135</v>
      </c>
      <c r="E272" s="35"/>
      <c r="F272" s="199" t="s">
        <v>327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135</v>
      </c>
      <c r="AU272" s="16" t="s">
        <v>86</v>
      </c>
    </row>
    <row r="273" spans="1:65" s="2" customFormat="1" ht="16.5" customHeight="1">
      <c r="A273" s="33"/>
      <c r="B273" s="34"/>
      <c r="C273" s="226" t="s">
        <v>429</v>
      </c>
      <c r="D273" s="226" t="s">
        <v>430</v>
      </c>
      <c r="E273" s="227" t="s">
        <v>431</v>
      </c>
      <c r="F273" s="228" t="s">
        <v>432</v>
      </c>
      <c r="G273" s="229" t="s">
        <v>181</v>
      </c>
      <c r="H273" s="230">
        <v>3527.24</v>
      </c>
      <c r="I273" s="231"/>
      <c r="J273" s="232">
        <f>ROUND(I273*H273,2)</f>
        <v>0</v>
      </c>
      <c r="K273" s="228" t="s">
        <v>132</v>
      </c>
      <c r="L273" s="233"/>
      <c r="M273" s="234" t="s">
        <v>1</v>
      </c>
      <c r="N273" s="235" t="s">
        <v>42</v>
      </c>
      <c r="O273" s="70"/>
      <c r="P273" s="194">
        <f>O273*H273</f>
        <v>0</v>
      </c>
      <c r="Q273" s="194">
        <v>1</v>
      </c>
      <c r="R273" s="194">
        <f>Q273*H273</f>
        <v>3527.24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433</v>
      </c>
      <c r="AT273" s="196" t="s">
        <v>430</v>
      </c>
      <c r="AU273" s="196" t="s">
        <v>86</v>
      </c>
      <c r="AY273" s="16" t="s">
        <v>125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84</v>
      </c>
      <c r="BK273" s="197">
        <f>ROUND(I273*H273,2)</f>
        <v>0</v>
      </c>
      <c r="BL273" s="16" t="s">
        <v>433</v>
      </c>
      <c r="BM273" s="196" t="s">
        <v>434</v>
      </c>
    </row>
    <row r="274" spans="1:65" s="2" customFormat="1">
      <c r="A274" s="33"/>
      <c r="B274" s="34"/>
      <c r="C274" s="35"/>
      <c r="D274" s="198" t="s">
        <v>135</v>
      </c>
      <c r="E274" s="35"/>
      <c r="F274" s="199" t="s">
        <v>432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135</v>
      </c>
      <c r="AU274" s="16" t="s">
        <v>86</v>
      </c>
    </row>
    <row r="275" spans="1:65" s="13" customFormat="1">
      <c r="B275" s="203"/>
      <c r="C275" s="204"/>
      <c r="D275" s="198" t="s">
        <v>137</v>
      </c>
      <c r="E275" s="205" t="s">
        <v>1</v>
      </c>
      <c r="F275" s="206" t="s">
        <v>435</v>
      </c>
      <c r="G275" s="204"/>
      <c r="H275" s="207">
        <v>3527.24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137</v>
      </c>
      <c r="AU275" s="213" t="s">
        <v>86</v>
      </c>
      <c r="AV275" s="13" t="s">
        <v>86</v>
      </c>
      <c r="AW275" s="13" t="s">
        <v>34</v>
      </c>
      <c r="AX275" s="13" t="s">
        <v>84</v>
      </c>
      <c r="AY275" s="213" t="s">
        <v>125</v>
      </c>
    </row>
    <row r="276" spans="1:65" s="2" customFormat="1" ht="16.5" customHeight="1">
      <c r="A276" s="33"/>
      <c r="B276" s="34"/>
      <c r="C276" s="226" t="s">
        <v>436</v>
      </c>
      <c r="D276" s="226" t="s">
        <v>430</v>
      </c>
      <c r="E276" s="227" t="s">
        <v>437</v>
      </c>
      <c r="F276" s="228" t="s">
        <v>438</v>
      </c>
      <c r="G276" s="229" t="s">
        <v>181</v>
      </c>
      <c r="H276" s="230">
        <v>66.400000000000006</v>
      </c>
      <c r="I276" s="231"/>
      <c r="J276" s="232">
        <f>ROUND(I276*H276,2)</f>
        <v>0</v>
      </c>
      <c r="K276" s="228" t="s">
        <v>132</v>
      </c>
      <c r="L276" s="233"/>
      <c r="M276" s="234" t="s">
        <v>1</v>
      </c>
      <c r="N276" s="235" t="s">
        <v>42</v>
      </c>
      <c r="O276" s="70"/>
      <c r="P276" s="194">
        <f>O276*H276</f>
        <v>0</v>
      </c>
      <c r="Q276" s="194">
        <v>1</v>
      </c>
      <c r="R276" s="194">
        <f>Q276*H276</f>
        <v>66.400000000000006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433</v>
      </c>
      <c r="AT276" s="196" t="s">
        <v>430</v>
      </c>
      <c r="AU276" s="196" t="s">
        <v>86</v>
      </c>
      <c r="AY276" s="16" t="s">
        <v>125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84</v>
      </c>
      <c r="BK276" s="197">
        <f>ROUND(I276*H276,2)</f>
        <v>0</v>
      </c>
      <c r="BL276" s="16" t="s">
        <v>433</v>
      </c>
      <c r="BM276" s="196" t="s">
        <v>439</v>
      </c>
    </row>
    <row r="277" spans="1:65" s="2" customFormat="1">
      <c r="A277" s="33"/>
      <c r="B277" s="34"/>
      <c r="C277" s="35"/>
      <c r="D277" s="198" t="s">
        <v>135</v>
      </c>
      <c r="E277" s="35"/>
      <c r="F277" s="199" t="s">
        <v>438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135</v>
      </c>
      <c r="AU277" s="16" t="s">
        <v>86</v>
      </c>
    </row>
    <row r="278" spans="1:65" s="13" customFormat="1">
      <c r="B278" s="203"/>
      <c r="C278" s="204"/>
      <c r="D278" s="198" t="s">
        <v>137</v>
      </c>
      <c r="E278" s="205" t="s">
        <v>1</v>
      </c>
      <c r="F278" s="206" t="s">
        <v>440</v>
      </c>
      <c r="G278" s="204"/>
      <c r="H278" s="207">
        <v>66.400000000000006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137</v>
      </c>
      <c r="AU278" s="213" t="s">
        <v>86</v>
      </c>
      <c r="AV278" s="13" t="s">
        <v>86</v>
      </c>
      <c r="AW278" s="13" t="s">
        <v>34</v>
      </c>
      <c r="AX278" s="13" t="s">
        <v>84</v>
      </c>
      <c r="AY278" s="213" t="s">
        <v>125</v>
      </c>
    </row>
    <row r="279" spans="1:65" s="2" customFormat="1" ht="16.5" customHeight="1">
      <c r="A279" s="33"/>
      <c r="B279" s="34"/>
      <c r="C279" s="226" t="s">
        <v>441</v>
      </c>
      <c r="D279" s="226" t="s">
        <v>430</v>
      </c>
      <c r="E279" s="227" t="s">
        <v>442</v>
      </c>
      <c r="F279" s="228" t="s">
        <v>443</v>
      </c>
      <c r="G279" s="229" t="s">
        <v>153</v>
      </c>
      <c r="H279" s="230">
        <v>38.771999999999998</v>
      </c>
      <c r="I279" s="231"/>
      <c r="J279" s="232">
        <f>ROUND(I279*H279,2)</f>
        <v>0</v>
      </c>
      <c r="K279" s="228" t="s">
        <v>132</v>
      </c>
      <c r="L279" s="233"/>
      <c r="M279" s="234" t="s">
        <v>1</v>
      </c>
      <c r="N279" s="235" t="s">
        <v>42</v>
      </c>
      <c r="O279" s="70"/>
      <c r="P279" s="194">
        <f>O279*H279</f>
        <v>0</v>
      </c>
      <c r="Q279" s="194">
        <v>0.95499999999999996</v>
      </c>
      <c r="R279" s="194">
        <f>Q279*H279</f>
        <v>37.027259999999998</v>
      </c>
      <c r="S279" s="194">
        <v>0</v>
      </c>
      <c r="T279" s="19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433</v>
      </c>
      <c r="AT279" s="196" t="s">
        <v>430</v>
      </c>
      <c r="AU279" s="196" t="s">
        <v>86</v>
      </c>
      <c r="AY279" s="16" t="s">
        <v>125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6" t="s">
        <v>84</v>
      </c>
      <c r="BK279" s="197">
        <f>ROUND(I279*H279,2)</f>
        <v>0</v>
      </c>
      <c r="BL279" s="16" t="s">
        <v>433</v>
      </c>
      <c r="BM279" s="196" t="s">
        <v>444</v>
      </c>
    </row>
    <row r="280" spans="1:65" s="2" customFormat="1">
      <c r="A280" s="33"/>
      <c r="B280" s="34"/>
      <c r="C280" s="35"/>
      <c r="D280" s="198" t="s">
        <v>135</v>
      </c>
      <c r="E280" s="35"/>
      <c r="F280" s="199" t="s">
        <v>443</v>
      </c>
      <c r="G280" s="35"/>
      <c r="H280" s="35"/>
      <c r="I280" s="200"/>
      <c r="J280" s="35"/>
      <c r="K280" s="35"/>
      <c r="L280" s="38"/>
      <c r="M280" s="201"/>
      <c r="N280" s="202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135</v>
      </c>
      <c r="AU280" s="16" t="s">
        <v>86</v>
      </c>
    </row>
    <row r="281" spans="1:65" s="13" customFormat="1">
      <c r="B281" s="203"/>
      <c r="C281" s="204"/>
      <c r="D281" s="198" t="s">
        <v>137</v>
      </c>
      <c r="E281" s="205" t="s">
        <v>1</v>
      </c>
      <c r="F281" s="206" t="s">
        <v>445</v>
      </c>
      <c r="G281" s="204"/>
      <c r="H281" s="207">
        <v>38.771999999999998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137</v>
      </c>
      <c r="AU281" s="213" t="s">
        <v>86</v>
      </c>
      <c r="AV281" s="13" t="s">
        <v>86</v>
      </c>
      <c r="AW281" s="13" t="s">
        <v>34</v>
      </c>
      <c r="AX281" s="13" t="s">
        <v>84</v>
      </c>
      <c r="AY281" s="213" t="s">
        <v>125</v>
      </c>
    </row>
    <row r="282" spans="1:65" s="2" customFormat="1" ht="16.5" customHeight="1">
      <c r="A282" s="33"/>
      <c r="B282" s="34"/>
      <c r="C282" s="226" t="s">
        <v>446</v>
      </c>
      <c r="D282" s="226" t="s">
        <v>430</v>
      </c>
      <c r="E282" s="227" t="s">
        <v>447</v>
      </c>
      <c r="F282" s="228" t="s">
        <v>448</v>
      </c>
      <c r="G282" s="229" t="s">
        <v>166</v>
      </c>
      <c r="H282" s="230">
        <v>1</v>
      </c>
      <c r="I282" s="231"/>
      <c r="J282" s="232">
        <f>ROUND(I282*H282,2)</f>
        <v>0</v>
      </c>
      <c r="K282" s="228" t="s">
        <v>132</v>
      </c>
      <c r="L282" s="233"/>
      <c r="M282" s="234" t="s">
        <v>1</v>
      </c>
      <c r="N282" s="235" t="s">
        <v>42</v>
      </c>
      <c r="O282" s="70"/>
      <c r="P282" s="194">
        <f>O282*H282</f>
        <v>0</v>
      </c>
      <c r="Q282" s="194">
        <v>0.15669</v>
      </c>
      <c r="R282" s="194">
        <f>Q282*H282</f>
        <v>0.15669</v>
      </c>
      <c r="S282" s="194">
        <v>0</v>
      </c>
      <c r="T282" s="19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6" t="s">
        <v>433</v>
      </c>
      <c r="AT282" s="196" t="s">
        <v>430</v>
      </c>
      <c r="AU282" s="196" t="s">
        <v>86</v>
      </c>
      <c r="AY282" s="16" t="s">
        <v>125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6" t="s">
        <v>84</v>
      </c>
      <c r="BK282" s="197">
        <f>ROUND(I282*H282,2)</f>
        <v>0</v>
      </c>
      <c r="BL282" s="16" t="s">
        <v>433</v>
      </c>
      <c r="BM282" s="196" t="s">
        <v>449</v>
      </c>
    </row>
    <row r="283" spans="1:65" s="2" customFormat="1">
      <c r="A283" s="33"/>
      <c r="B283" s="34"/>
      <c r="C283" s="35"/>
      <c r="D283" s="198" t="s">
        <v>135</v>
      </c>
      <c r="E283" s="35"/>
      <c r="F283" s="199" t="s">
        <v>448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135</v>
      </c>
      <c r="AU283" s="16" t="s">
        <v>86</v>
      </c>
    </row>
    <row r="284" spans="1:65" s="2" customFormat="1" ht="16.5" customHeight="1">
      <c r="A284" s="33"/>
      <c r="B284" s="34"/>
      <c r="C284" s="226" t="s">
        <v>450</v>
      </c>
      <c r="D284" s="226" t="s">
        <v>430</v>
      </c>
      <c r="E284" s="227" t="s">
        <v>451</v>
      </c>
      <c r="F284" s="228" t="s">
        <v>452</v>
      </c>
      <c r="G284" s="229" t="s">
        <v>166</v>
      </c>
      <c r="H284" s="230">
        <v>2</v>
      </c>
      <c r="I284" s="231"/>
      <c r="J284" s="232">
        <f>ROUND(I284*H284,2)</f>
        <v>0</v>
      </c>
      <c r="K284" s="228" t="s">
        <v>132</v>
      </c>
      <c r="L284" s="233"/>
      <c r="M284" s="234" t="s">
        <v>1</v>
      </c>
      <c r="N284" s="235" t="s">
        <v>42</v>
      </c>
      <c r="O284" s="70"/>
      <c r="P284" s="194">
        <f>O284*H284</f>
        <v>0</v>
      </c>
      <c r="Q284" s="194">
        <v>0.16042000000000001</v>
      </c>
      <c r="R284" s="194">
        <f>Q284*H284</f>
        <v>0.32084000000000001</v>
      </c>
      <c r="S284" s="194">
        <v>0</v>
      </c>
      <c r="T284" s="19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6" t="s">
        <v>433</v>
      </c>
      <c r="AT284" s="196" t="s">
        <v>430</v>
      </c>
      <c r="AU284" s="196" t="s">
        <v>86</v>
      </c>
      <c r="AY284" s="16" t="s">
        <v>125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6" t="s">
        <v>84</v>
      </c>
      <c r="BK284" s="197">
        <f>ROUND(I284*H284,2)</f>
        <v>0</v>
      </c>
      <c r="BL284" s="16" t="s">
        <v>433</v>
      </c>
      <c r="BM284" s="196" t="s">
        <v>453</v>
      </c>
    </row>
    <row r="285" spans="1:65" s="2" customFormat="1">
      <c r="A285" s="33"/>
      <c r="B285" s="34"/>
      <c r="C285" s="35"/>
      <c r="D285" s="198" t="s">
        <v>135</v>
      </c>
      <c r="E285" s="35"/>
      <c r="F285" s="199" t="s">
        <v>452</v>
      </c>
      <c r="G285" s="35"/>
      <c r="H285" s="35"/>
      <c r="I285" s="200"/>
      <c r="J285" s="35"/>
      <c r="K285" s="35"/>
      <c r="L285" s="38"/>
      <c r="M285" s="201"/>
      <c r="N285" s="202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135</v>
      </c>
      <c r="AU285" s="16" t="s">
        <v>86</v>
      </c>
    </row>
    <row r="286" spans="1:65" s="2" customFormat="1" ht="16.5" customHeight="1">
      <c r="A286" s="33"/>
      <c r="B286" s="34"/>
      <c r="C286" s="226" t="s">
        <v>454</v>
      </c>
      <c r="D286" s="226" t="s">
        <v>430</v>
      </c>
      <c r="E286" s="227" t="s">
        <v>455</v>
      </c>
      <c r="F286" s="228" t="s">
        <v>456</v>
      </c>
      <c r="G286" s="229" t="s">
        <v>166</v>
      </c>
      <c r="H286" s="230">
        <v>5</v>
      </c>
      <c r="I286" s="231"/>
      <c r="J286" s="232">
        <f>ROUND(I286*H286,2)</f>
        <v>0</v>
      </c>
      <c r="K286" s="228" t="s">
        <v>132</v>
      </c>
      <c r="L286" s="233"/>
      <c r="M286" s="234" t="s">
        <v>1</v>
      </c>
      <c r="N286" s="235" t="s">
        <v>42</v>
      </c>
      <c r="O286" s="70"/>
      <c r="P286" s="194">
        <f>O286*H286</f>
        <v>0</v>
      </c>
      <c r="Q286" s="194">
        <v>0.16414999999999999</v>
      </c>
      <c r="R286" s="194">
        <f>Q286*H286</f>
        <v>0.82074999999999998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433</v>
      </c>
      <c r="AT286" s="196" t="s">
        <v>430</v>
      </c>
      <c r="AU286" s="196" t="s">
        <v>86</v>
      </c>
      <c r="AY286" s="16" t="s">
        <v>125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84</v>
      </c>
      <c r="BK286" s="197">
        <f>ROUND(I286*H286,2)</f>
        <v>0</v>
      </c>
      <c r="BL286" s="16" t="s">
        <v>433</v>
      </c>
      <c r="BM286" s="196" t="s">
        <v>457</v>
      </c>
    </row>
    <row r="287" spans="1:65" s="2" customFormat="1">
      <c r="A287" s="33"/>
      <c r="B287" s="34"/>
      <c r="C287" s="35"/>
      <c r="D287" s="198" t="s">
        <v>135</v>
      </c>
      <c r="E287" s="35"/>
      <c r="F287" s="199" t="s">
        <v>456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135</v>
      </c>
      <c r="AU287" s="16" t="s">
        <v>86</v>
      </c>
    </row>
    <row r="288" spans="1:65" s="2" customFormat="1" ht="16.5" customHeight="1">
      <c r="A288" s="33"/>
      <c r="B288" s="34"/>
      <c r="C288" s="226" t="s">
        <v>458</v>
      </c>
      <c r="D288" s="226" t="s">
        <v>430</v>
      </c>
      <c r="E288" s="227" t="s">
        <v>459</v>
      </c>
      <c r="F288" s="228" t="s">
        <v>460</v>
      </c>
      <c r="G288" s="229" t="s">
        <v>166</v>
      </c>
      <c r="H288" s="230">
        <v>11</v>
      </c>
      <c r="I288" s="231"/>
      <c r="J288" s="232">
        <f>ROUND(I288*H288,2)</f>
        <v>0</v>
      </c>
      <c r="K288" s="228" t="s">
        <v>132</v>
      </c>
      <c r="L288" s="233"/>
      <c r="M288" s="234" t="s">
        <v>1</v>
      </c>
      <c r="N288" s="235" t="s">
        <v>42</v>
      </c>
      <c r="O288" s="70"/>
      <c r="P288" s="194">
        <f>O288*H288</f>
        <v>0</v>
      </c>
      <c r="Q288" s="194">
        <v>0.16788</v>
      </c>
      <c r="R288" s="194">
        <f>Q288*H288</f>
        <v>1.8466800000000001</v>
      </c>
      <c r="S288" s="194">
        <v>0</v>
      </c>
      <c r="T288" s="19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6" t="s">
        <v>433</v>
      </c>
      <c r="AT288" s="196" t="s">
        <v>430</v>
      </c>
      <c r="AU288" s="196" t="s">
        <v>86</v>
      </c>
      <c r="AY288" s="16" t="s">
        <v>125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6" t="s">
        <v>84</v>
      </c>
      <c r="BK288" s="197">
        <f>ROUND(I288*H288,2)</f>
        <v>0</v>
      </c>
      <c r="BL288" s="16" t="s">
        <v>433</v>
      </c>
      <c r="BM288" s="196" t="s">
        <v>461</v>
      </c>
    </row>
    <row r="289" spans="1:65" s="2" customFormat="1">
      <c r="A289" s="33"/>
      <c r="B289" s="34"/>
      <c r="C289" s="35"/>
      <c r="D289" s="198" t="s">
        <v>135</v>
      </c>
      <c r="E289" s="35"/>
      <c r="F289" s="199" t="s">
        <v>460</v>
      </c>
      <c r="G289" s="35"/>
      <c r="H289" s="35"/>
      <c r="I289" s="200"/>
      <c r="J289" s="35"/>
      <c r="K289" s="35"/>
      <c r="L289" s="38"/>
      <c r="M289" s="201"/>
      <c r="N289" s="202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135</v>
      </c>
      <c r="AU289" s="16" t="s">
        <v>86</v>
      </c>
    </row>
    <row r="290" spans="1:65" s="2" customFormat="1" ht="16.5" customHeight="1">
      <c r="A290" s="33"/>
      <c r="B290" s="34"/>
      <c r="C290" s="226" t="s">
        <v>462</v>
      </c>
      <c r="D290" s="226" t="s">
        <v>430</v>
      </c>
      <c r="E290" s="227" t="s">
        <v>463</v>
      </c>
      <c r="F290" s="228" t="s">
        <v>464</v>
      </c>
      <c r="G290" s="229" t="s">
        <v>166</v>
      </c>
      <c r="H290" s="230">
        <v>10</v>
      </c>
      <c r="I290" s="231"/>
      <c r="J290" s="232">
        <f>ROUND(I290*H290,2)</f>
        <v>0</v>
      </c>
      <c r="K290" s="228" t="s">
        <v>132</v>
      </c>
      <c r="L290" s="233"/>
      <c r="M290" s="234" t="s">
        <v>1</v>
      </c>
      <c r="N290" s="235" t="s">
        <v>42</v>
      </c>
      <c r="O290" s="70"/>
      <c r="P290" s="194">
        <f>O290*H290</f>
        <v>0</v>
      </c>
      <c r="Q290" s="194">
        <v>0.17161999999999999</v>
      </c>
      <c r="R290" s="194">
        <f>Q290*H290</f>
        <v>1.7161999999999999</v>
      </c>
      <c r="S290" s="194">
        <v>0</v>
      </c>
      <c r="T290" s="19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433</v>
      </c>
      <c r="AT290" s="196" t="s">
        <v>430</v>
      </c>
      <c r="AU290" s="196" t="s">
        <v>86</v>
      </c>
      <c r="AY290" s="16" t="s">
        <v>125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6" t="s">
        <v>84</v>
      </c>
      <c r="BK290" s="197">
        <f>ROUND(I290*H290,2)</f>
        <v>0</v>
      </c>
      <c r="BL290" s="16" t="s">
        <v>433</v>
      </c>
      <c r="BM290" s="196" t="s">
        <v>465</v>
      </c>
    </row>
    <row r="291" spans="1:65" s="2" customFormat="1">
      <c r="A291" s="33"/>
      <c r="B291" s="34"/>
      <c r="C291" s="35"/>
      <c r="D291" s="198" t="s">
        <v>135</v>
      </c>
      <c r="E291" s="35"/>
      <c r="F291" s="199" t="s">
        <v>464</v>
      </c>
      <c r="G291" s="35"/>
      <c r="H291" s="35"/>
      <c r="I291" s="200"/>
      <c r="J291" s="35"/>
      <c r="K291" s="35"/>
      <c r="L291" s="38"/>
      <c r="M291" s="201"/>
      <c r="N291" s="202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135</v>
      </c>
      <c r="AU291" s="16" t="s">
        <v>86</v>
      </c>
    </row>
    <row r="292" spans="1:65" s="2" customFormat="1" ht="16.5" customHeight="1">
      <c r="A292" s="33"/>
      <c r="B292" s="34"/>
      <c r="C292" s="226" t="s">
        <v>466</v>
      </c>
      <c r="D292" s="226" t="s">
        <v>430</v>
      </c>
      <c r="E292" s="227" t="s">
        <v>467</v>
      </c>
      <c r="F292" s="228" t="s">
        <v>468</v>
      </c>
      <c r="G292" s="229" t="s">
        <v>166</v>
      </c>
      <c r="H292" s="230">
        <v>552</v>
      </c>
      <c r="I292" s="231"/>
      <c r="J292" s="232">
        <f>ROUND(I292*H292,2)</f>
        <v>0</v>
      </c>
      <c r="K292" s="228" t="s">
        <v>132</v>
      </c>
      <c r="L292" s="233"/>
      <c r="M292" s="234" t="s">
        <v>1</v>
      </c>
      <c r="N292" s="235" t="s">
        <v>42</v>
      </c>
      <c r="O292" s="70"/>
      <c r="P292" s="194">
        <f>O292*H292</f>
        <v>0</v>
      </c>
      <c r="Q292" s="194">
        <v>7.4200000000000004E-3</v>
      </c>
      <c r="R292" s="194">
        <f>Q292*H292</f>
        <v>4.0958399999999999</v>
      </c>
      <c r="S292" s="194">
        <v>0</v>
      </c>
      <c r="T292" s="19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6" t="s">
        <v>433</v>
      </c>
      <c r="AT292" s="196" t="s">
        <v>430</v>
      </c>
      <c r="AU292" s="196" t="s">
        <v>86</v>
      </c>
      <c r="AY292" s="16" t="s">
        <v>125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6" t="s">
        <v>84</v>
      </c>
      <c r="BK292" s="197">
        <f>ROUND(I292*H292,2)</f>
        <v>0</v>
      </c>
      <c r="BL292" s="16" t="s">
        <v>433</v>
      </c>
      <c r="BM292" s="196" t="s">
        <v>469</v>
      </c>
    </row>
    <row r="293" spans="1:65" s="2" customFormat="1">
      <c r="A293" s="33"/>
      <c r="B293" s="34"/>
      <c r="C293" s="35"/>
      <c r="D293" s="198" t="s">
        <v>135</v>
      </c>
      <c r="E293" s="35"/>
      <c r="F293" s="199" t="s">
        <v>468</v>
      </c>
      <c r="G293" s="35"/>
      <c r="H293" s="35"/>
      <c r="I293" s="200"/>
      <c r="J293" s="35"/>
      <c r="K293" s="35"/>
      <c r="L293" s="38"/>
      <c r="M293" s="201"/>
      <c r="N293" s="202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135</v>
      </c>
      <c r="AU293" s="16" t="s">
        <v>86</v>
      </c>
    </row>
    <row r="294" spans="1:65" s="13" customFormat="1">
      <c r="B294" s="203"/>
      <c r="C294" s="204"/>
      <c r="D294" s="198" t="s">
        <v>137</v>
      </c>
      <c r="E294" s="205" t="s">
        <v>1</v>
      </c>
      <c r="F294" s="206" t="s">
        <v>470</v>
      </c>
      <c r="G294" s="204"/>
      <c r="H294" s="207">
        <v>552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137</v>
      </c>
      <c r="AU294" s="213" t="s">
        <v>86</v>
      </c>
      <c r="AV294" s="13" t="s">
        <v>86</v>
      </c>
      <c r="AW294" s="13" t="s">
        <v>34</v>
      </c>
      <c r="AX294" s="13" t="s">
        <v>84</v>
      </c>
      <c r="AY294" s="213" t="s">
        <v>125</v>
      </c>
    </row>
    <row r="295" spans="1:65" s="2" customFormat="1" ht="16.5" customHeight="1">
      <c r="A295" s="33"/>
      <c r="B295" s="34"/>
      <c r="C295" s="226" t="s">
        <v>471</v>
      </c>
      <c r="D295" s="226" t="s">
        <v>430</v>
      </c>
      <c r="E295" s="227" t="s">
        <v>472</v>
      </c>
      <c r="F295" s="228" t="s">
        <v>473</v>
      </c>
      <c r="G295" s="229" t="s">
        <v>166</v>
      </c>
      <c r="H295" s="230">
        <v>84</v>
      </c>
      <c r="I295" s="231"/>
      <c r="J295" s="232">
        <f>ROUND(I295*H295,2)</f>
        <v>0</v>
      </c>
      <c r="K295" s="228" t="s">
        <v>1</v>
      </c>
      <c r="L295" s="233"/>
      <c r="M295" s="234" t="s">
        <v>1</v>
      </c>
      <c r="N295" s="235" t="s">
        <v>42</v>
      </c>
      <c r="O295" s="70"/>
      <c r="P295" s="194">
        <f>O295*H295</f>
        <v>0</v>
      </c>
      <c r="Q295" s="194">
        <v>7.4200000000000004E-3</v>
      </c>
      <c r="R295" s="194">
        <f>Q295*H295</f>
        <v>0.62328000000000006</v>
      </c>
      <c r="S295" s="194">
        <v>0</v>
      </c>
      <c r="T295" s="19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6" t="s">
        <v>433</v>
      </c>
      <c r="AT295" s="196" t="s">
        <v>430</v>
      </c>
      <c r="AU295" s="196" t="s">
        <v>86</v>
      </c>
      <c r="AY295" s="16" t="s">
        <v>125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6" t="s">
        <v>84</v>
      </c>
      <c r="BK295" s="197">
        <f>ROUND(I295*H295,2)</f>
        <v>0</v>
      </c>
      <c r="BL295" s="16" t="s">
        <v>433</v>
      </c>
      <c r="BM295" s="196" t="s">
        <v>474</v>
      </c>
    </row>
    <row r="296" spans="1:65" s="2" customFormat="1">
      <c r="A296" s="33"/>
      <c r="B296" s="34"/>
      <c r="C296" s="35"/>
      <c r="D296" s="198" t="s">
        <v>135</v>
      </c>
      <c r="E296" s="35"/>
      <c r="F296" s="199" t="s">
        <v>473</v>
      </c>
      <c r="G296" s="35"/>
      <c r="H296" s="35"/>
      <c r="I296" s="200"/>
      <c r="J296" s="35"/>
      <c r="K296" s="35"/>
      <c r="L296" s="38"/>
      <c r="M296" s="201"/>
      <c r="N296" s="202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135</v>
      </c>
      <c r="AU296" s="16" t="s">
        <v>86</v>
      </c>
    </row>
    <row r="297" spans="1:65" s="2" customFormat="1" ht="16.5" customHeight="1">
      <c r="A297" s="33"/>
      <c r="B297" s="34"/>
      <c r="C297" s="226" t="s">
        <v>475</v>
      </c>
      <c r="D297" s="226" t="s">
        <v>430</v>
      </c>
      <c r="E297" s="227" t="s">
        <v>476</v>
      </c>
      <c r="F297" s="228" t="s">
        <v>477</v>
      </c>
      <c r="G297" s="229" t="s">
        <v>166</v>
      </c>
      <c r="H297" s="230">
        <v>1256</v>
      </c>
      <c r="I297" s="231"/>
      <c r="J297" s="232">
        <f>ROUND(I297*H297,2)</f>
        <v>0</v>
      </c>
      <c r="K297" s="228" t="s">
        <v>132</v>
      </c>
      <c r="L297" s="233"/>
      <c r="M297" s="234" t="s">
        <v>1</v>
      </c>
      <c r="N297" s="235" t="s">
        <v>42</v>
      </c>
      <c r="O297" s="70"/>
      <c r="P297" s="194">
        <f>O297*H297</f>
        <v>0</v>
      </c>
      <c r="Q297" s="194">
        <v>1.23E-3</v>
      </c>
      <c r="R297" s="194">
        <f>Q297*H297</f>
        <v>1.54488</v>
      </c>
      <c r="S297" s="194">
        <v>0</v>
      </c>
      <c r="T297" s="19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6" t="s">
        <v>433</v>
      </c>
      <c r="AT297" s="196" t="s">
        <v>430</v>
      </c>
      <c r="AU297" s="196" t="s">
        <v>86</v>
      </c>
      <c r="AY297" s="16" t="s">
        <v>125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6" t="s">
        <v>84</v>
      </c>
      <c r="BK297" s="197">
        <f>ROUND(I297*H297,2)</f>
        <v>0</v>
      </c>
      <c r="BL297" s="16" t="s">
        <v>433</v>
      </c>
      <c r="BM297" s="196" t="s">
        <v>478</v>
      </c>
    </row>
    <row r="298" spans="1:65" s="2" customFormat="1">
      <c r="A298" s="33"/>
      <c r="B298" s="34"/>
      <c r="C298" s="35"/>
      <c r="D298" s="198" t="s">
        <v>135</v>
      </c>
      <c r="E298" s="35"/>
      <c r="F298" s="199" t="s">
        <v>477</v>
      </c>
      <c r="G298" s="35"/>
      <c r="H298" s="35"/>
      <c r="I298" s="200"/>
      <c r="J298" s="35"/>
      <c r="K298" s="35"/>
      <c r="L298" s="38"/>
      <c r="M298" s="201"/>
      <c r="N298" s="202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135</v>
      </c>
      <c r="AU298" s="16" t="s">
        <v>86</v>
      </c>
    </row>
    <row r="299" spans="1:65" s="13" customFormat="1">
      <c r="B299" s="203"/>
      <c r="C299" s="204"/>
      <c r="D299" s="198" t="s">
        <v>137</v>
      </c>
      <c r="E299" s="205" t="s">
        <v>1</v>
      </c>
      <c r="F299" s="206" t="s">
        <v>479</v>
      </c>
      <c r="G299" s="204"/>
      <c r="H299" s="207">
        <v>1256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137</v>
      </c>
      <c r="AU299" s="213" t="s">
        <v>86</v>
      </c>
      <c r="AV299" s="13" t="s">
        <v>86</v>
      </c>
      <c r="AW299" s="13" t="s">
        <v>34</v>
      </c>
      <c r="AX299" s="13" t="s">
        <v>84</v>
      </c>
      <c r="AY299" s="213" t="s">
        <v>125</v>
      </c>
    </row>
    <row r="300" spans="1:65" s="2" customFormat="1" ht="16.5" customHeight="1">
      <c r="A300" s="33"/>
      <c r="B300" s="34"/>
      <c r="C300" s="226" t="s">
        <v>480</v>
      </c>
      <c r="D300" s="226" t="s">
        <v>430</v>
      </c>
      <c r="E300" s="227" t="s">
        <v>481</v>
      </c>
      <c r="F300" s="228" t="s">
        <v>482</v>
      </c>
      <c r="G300" s="229" t="s">
        <v>166</v>
      </c>
      <c r="H300" s="230">
        <v>2576</v>
      </c>
      <c r="I300" s="231"/>
      <c r="J300" s="232">
        <f>ROUND(I300*H300,2)</f>
        <v>0</v>
      </c>
      <c r="K300" s="228" t="s">
        <v>132</v>
      </c>
      <c r="L300" s="233"/>
      <c r="M300" s="234" t="s">
        <v>1</v>
      </c>
      <c r="N300" s="235" t="s">
        <v>42</v>
      </c>
      <c r="O300" s="70"/>
      <c r="P300" s="194">
        <f>O300*H300</f>
        <v>0</v>
      </c>
      <c r="Q300" s="194">
        <v>5.1999999999999995E-4</v>
      </c>
      <c r="R300" s="194">
        <f>Q300*H300</f>
        <v>1.3395199999999998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433</v>
      </c>
      <c r="AT300" s="196" t="s">
        <v>430</v>
      </c>
      <c r="AU300" s="196" t="s">
        <v>86</v>
      </c>
      <c r="AY300" s="16" t="s">
        <v>125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84</v>
      </c>
      <c r="BK300" s="197">
        <f>ROUND(I300*H300,2)</f>
        <v>0</v>
      </c>
      <c r="BL300" s="16" t="s">
        <v>433</v>
      </c>
      <c r="BM300" s="196" t="s">
        <v>483</v>
      </c>
    </row>
    <row r="301" spans="1:65" s="2" customFormat="1">
      <c r="A301" s="33"/>
      <c r="B301" s="34"/>
      <c r="C301" s="35"/>
      <c r="D301" s="198" t="s">
        <v>135</v>
      </c>
      <c r="E301" s="35"/>
      <c r="F301" s="199" t="s">
        <v>482</v>
      </c>
      <c r="G301" s="35"/>
      <c r="H301" s="35"/>
      <c r="I301" s="200"/>
      <c r="J301" s="35"/>
      <c r="K301" s="35"/>
      <c r="L301" s="38"/>
      <c r="M301" s="201"/>
      <c r="N301" s="202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135</v>
      </c>
      <c r="AU301" s="16" t="s">
        <v>86</v>
      </c>
    </row>
    <row r="302" spans="1:65" s="13" customFormat="1">
      <c r="B302" s="203"/>
      <c r="C302" s="204"/>
      <c r="D302" s="198" t="s">
        <v>137</v>
      </c>
      <c r="E302" s="205" t="s">
        <v>1</v>
      </c>
      <c r="F302" s="206" t="s">
        <v>484</v>
      </c>
      <c r="G302" s="204"/>
      <c r="H302" s="207">
        <v>2576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137</v>
      </c>
      <c r="AU302" s="213" t="s">
        <v>86</v>
      </c>
      <c r="AV302" s="13" t="s">
        <v>86</v>
      </c>
      <c r="AW302" s="13" t="s">
        <v>34</v>
      </c>
      <c r="AX302" s="13" t="s">
        <v>84</v>
      </c>
      <c r="AY302" s="213" t="s">
        <v>125</v>
      </c>
    </row>
    <row r="303" spans="1:65" s="2" customFormat="1" ht="16.5" customHeight="1">
      <c r="A303" s="33"/>
      <c r="B303" s="34"/>
      <c r="C303" s="226" t="s">
        <v>485</v>
      </c>
      <c r="D303" s="226" t="s">
        <v>430</v>
      </c>
      <c r="E303" s="227" t="s">
        <v>486</v>
      </c>
      <c r="F303" s="228" t="s">
        <v>487</v>
      </c>
      <c r="G303" s="229" t="s">
        <v>166</v>
      </c>
      <c r="H303" s="230">
        <v>1104</v>
      </c>
      <c r="I303" s="231"/>
      <c r="J303" s="232">
        <f>ROUND(I303*H303,2)</f>
        <v>0</v>
      </c>
      <c r="K303" s="228" t="s">
        <v>132</v>
      </c>
      <c r="L303" s="233"/>
      <c r="M303" s="234" t="s">
        <v>1</v>
      </c>
      <c r="N303" s="235" t="s">
        <v>42</v>
      </c>
      <c r="O303" s="70"/>
      <c r="P303" s="194">
        <f>O303*H303</f>
        <v>0</v>
      </c>
      <c r="Q303" s="194">
        <v>5.6999999999999998E-4</v>
      </c>
      <c r="R303" s="194">
        <f>Q303*H303</f>
        <v>0.62927999999999995</v>
      </c>
      <c r="S303" s="194">
        <v>0</v>
      </c>
      <c r="T303" s="19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6" t="s">
        <v>433</v>
      </c>
      <c r="AT303" s="196" t="s">
        <v>430</v>
      </c>
      <c r="AU303" s="196" t="s">
        <v>86</v>
      </c>
      <c r="AY303" s="16" t="s">
        <v>125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6" t="s">
        <v>84</v>
      </c>
      <c r="BK303" s="197">
        <f>ROUND(I303*H303,2)</f>
        <v>0</v>
      </c>
      <c r="BL303" s="16" t="s">
        <v>433</v>
      </c>
      <c r="BM303" s="196" t="s">
        <v>488</v>
      </c>
    </row>
    <row r="304" spans="1:65" s="2" customFormat="1">
      <c r="A304" s="33"/>
      <c r="B304" s="34"/>
      <c r="C304" s="35"/>
      <c r="D304" s="198" t="s">
        <v>135</v>
      </c>
      <c r="E304" s="35"/>
      <c r="F304" s="199" t="s">
        <v>487</v>
      </c>
      <c r="G304" s="35"/>
      <c r="H304" s="35"/>
      <c r="I304" s="200"/>
      <c r="J304" s="35"/>
      <c r="K304" s="35"/>
      <c r="L304" s="38"/>
      <c r="M304" s="201"/>
      <c r="N304" s="202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135</v>
      </c>
      <c r="AU304" s="16" t="s">
        <v>86</v>
      </c>
    </row>
    <row r="305" spans="1:65" s="2" customFormat="1" ht="16.5" customHeight="1">
      <c r="A305" s="33"/>
      <c r="B305" s="34"/>
      <c r="C305" s="226" t="s">
        <v>489</v>
      </c>
      <c r="D305" s="226" t="s">
        <v>430</v>
      </c>
      <c r="E305" s="227" t="s">
        <v>490</v>
      </c>
      <c r="F305" s="228" t="s">
        <v>491</v>
      </c>
      <c r="G305" s="229" t="s">
        <v>166</v>
      </c>
      <c r="H305" s="230">
        <v>3680</v>
      </c>
      <c r="I305" s="231"/>
      <c r="J305" s="232">
        <f>ROUND(I305*H305,2)</f>
        <v>0</v>
      </c>
      <c r="K305" s="228" t="s">
        <v>132</v>
      </c>
      <c r="L305" s="233"/>
      <c r="M305" s="234" t="s">
        <v>1</v>
      </c>
      <c r="N305" s="235" t="s">
        <v>42</v>
      </c>
      <c r="O305" s="70"/>
      <c r="P305" s="194">
        <f>O305*H305</f>
        <v>0</v>
      </c>
      <c r="Q305" s="194">
        <v>9.0000000000000006E-5</v>
      </c>
      <c r="R305" s="194">
        <f>Q305*H305</f>
        <v>0.33119999999999999</v>
      </c>
      <c r="S305" s="194">
        <v>0</v>
      </c>
      <c r="T305" s="19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6" t="s">
        <v>433</v>
      </c>
      <c r="AT305" s="196" t="s">
        <v>430</v>
      </c>
      <c r="AU305" s="196" t="s">
        <v>86</v>
      </c>
      <c r="AY305" s="16" t="s">
        <v>125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6" t="s">
        <v>84</v>
      </c>
      <c r="BK305" s="197">
        <f>ROUND(I305*H305,2)</f>
        <v>0</v>
      </c>
      <c r="BL305" s="16" t="s">
        <v>433</v>
      </c>
      <c r="BM305" s="196" t="s">
        <v>492</v>
      </c>
    </row>
    <row r="306" spans="1:65" s="2" customFormat="1">
      <c r="A306" s="33"/>
      <c r="B306" s="34"/>
      <c r="C306" s="35"/>
      <c r="D306" s="198" t="s">
        <v>135</v>
      </c>
      <c r="E306" s="35"/>
      <c r="F306" s="199" t="s">
        <v>491</v>
      </c>
      <c r="G306" s="35"/>
      <c r="H306" s="35"/>
      <c r="I306" s="200"/>
      <c r="J306" s="35"/>
      <c r="K306" s="35"/>
      <c r="L306" s="38"/>
      <c r="M306" s="201"/>
      <c r="N306" s="202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135</v>
      </c>
      <c r="AU306" s="16" t="s">
        <v>86</v>
      </c>
    </row>
    <row r="307" spans="1:65" s="13" customFormat="1">
      <c r="B307" s="203"/>
      <c r="C307" s="204"/>
      <c r="D307" s="198" t="s">
        <v>137</v>
      </c>
      <c r="E307" s="205" t="s">
        <v>1</v>
      </c>
      <c r="F307" s="206" t="s">
        <v>493</v>
      </c>
      <c r="G307" s="204"/>
      <c r="H307" s="207">
        <v>3680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137</v>
      </c>
      <c r="AU307" s="213" t="s">
        <v>86</v>
      </c>
      <c r="AV307" s="13" t="s">
        <v>86</v>
      </c>
      <c r="AW307" s="13" t="s">
        <v>34</v>
      </c>
      <c r="AX307" s="13" t="s">
        <v>84</v>
      </c>
      <c r="AY307" s="213" t="s">
        <v>125</v>
      </c>
    </row>
    <row r="308" spans="1:65" s="2" customFormat="1" ht="16.5" customHeight="1">
      <c r="A308" s="33"/>
      <c r="B308" s="34"/>
      <c r="C308" s="226" t="s">
        <v>494</v>
      </c>
      <c r="D308" s="226" t="s">
        <v>430</v>
      </c>
      <c r="E308" s="227" t="s">
        <v>495</v>
      </c>
      <c r="F308" s="228" t="s">
        <v>496</v>
      </c>
      <c r="G308" s="229" t="s">
        <v>166</v>
      </c>
      <c r="H308" s="230">
        <v>656</v>
      </c>
      <c r="I308" s="231"/>
      <c r="J308" s="232">
        <f>ROUND(I308*H308,2)</f>
        <v>0</v>
      </c>
      <c r="K308" s="228" t="s">
        <v>132</v>
      </c>
      <c r="L308" s="233"/>
      <c r="M308" s="234" t="s">
        <v>1</v>
      </c>
      <c r="N308" s="235" t="s">
        <v>42</v>
      </c>
      <c r="O308" s="70"/>
      <c r="P308" s="194">
        <f>O308*H308</f>
        <v>0</v>
      </c>
      <c r="Q308" s="194">
        <v>1.8000000000000001E-4</v>
      </c>
      <c r="R308" s="194">
        <f>Q308*H308</f>
        <v>0.11808</v>
      </c>
      <c r="S308" s="194">
        <v>0</v>
      </c>
      <c r="T308" s="195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6" t="s">
        <v>433</v>
      </c>
      <c r="AT308" s="196" t="s">
        <v>430</v>
      </c>
      <c r="AU308" s="196" t="s">
        <v>86</v>
      </c>
      <c r="AY308" s="16" t="s">
        <v>125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6" t="s">
        <v>84</v>
      </c>
      <c r="BK308" s="197">
        <f>ROUND(I308*H308,2)</f>
        <v>0</v>
      </c>
      <c r="BL308" s="16" t="s">
        <v>433</v>
      </c>
      <c r="BM308" s="196" t="s">
        <v>497</v>
      </c>
    </row>
    <row r="309" spans="1:65" s="2" customFormat="1">
      <c r="A309" s="33"/>
      <c r="B309" s="34"/>
      <c r="C309" s="35"/>
      <c r="D309" s="198" t="s">
        <v>135</v>
      </c>
      <c r="E309" s="35"/>
      <c r="F309" s="199" t="s">
        <v>496</v>
      </c>
      <c r="G309" s="35"/>
      <c r="H309" s="35"/>
      <c r="I309" s="200"/>
      <c r="J309" s="35"/>
      <c r="K309" s="35"/>
      <c r="L309" s="38"/>
      <c r="M309" s="201"/>
      <c r="N309" s="202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135</v>
      </c>
      <c r="AU309" s="16" t="s">
        <v>86</v>
      </c>
    </row>
    <row r="310" spans="1:65" s="13" customFormat="1">
      <c r="B310" s="203"/>
      <c r="C310" s="204"/>
      <c r="D310" s="198" t="s">
        <v>137</v>
      </c>
      <c r="E310" s="205" t="s">
        <v>1</v>
      </c>
      <c r="F310" s="206" t="s">
        <v>498</v>
      </c>
      <c r="G310" s="204"/>
      <c r="H310" s="207">
        <v>656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137</v>
      </c>
      <c r="AU310" s="213" t="s">
        <v>86</v>
      </c>
      <c r="AV310" s="13" t="s">
        <v>86</v>
      </c>
      <c r="AW310" s="13" t="s">
        <v>34</v>
      </c>
      <c r="AX310" s="13" t="s">
        <v>84</v>
      </c>
      <c r="AY310" s="213" t="s">
        <v>125</v>
      </c>
    </row>
    <row r="311" spans="1:65" s="2" customFormat="1" ht="16.5" customHeight="1">
      <c r="A311" s="33"/>
      <c r="B311" s="34"/>
      <c r="C311" s="226" t="s">
        <v>499</v>
      </c>
      <c r="D311" s="226" t="s">
        <v>430</v>
      </c>
      <c r="E311" s="227" t="s">
        <v>500</v>
      </c>
      <c r="F311" s="228" t="s">
        <v>501</v>
      </c>
      <c r="G311" s="229" t="s">
        <v>166</v>
      </c>
      <c r="H311" s="230">
        <v>656</v>
      </c>
      <c r="I311" s="231"/>
      <c r="J311" s="232">
        <f>ROUND(I311*H311,2)</f>
        <v>0</v>
      </c>
      <c r="K311" s="228" t="s">
        <v>132</v>
      </c>
      <c r="L311" s="233"/>
      <c r="M311" s="234" t="s">
        <v>1</v>
      </c>
      <c r="N311" s="235" t="s">
        <v>42</v>
      </c>
      <c r="O311" s="70"/>
      <c r="P311" s="194">
        <f>O311*H311</f>
        <v>0</v>
      </c>
      <c r="Q311" s="194">
        <v>9.0000000000000006E-5</v>
      </c>
      <c r="R311" s="194">
        <f>Q311*H311</f>
        <v>5.9040000000000002E-2</v>
      </c>
      <c r="S311" s="194">
        <v>0</v>
      </c>
      <c r="T311" s="19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6" t="s">
        <v>433</v>
      </c>
      <c r="AT311" s="196" t="s">
        <v>430</v>
      </c>
      <c r="AU311" s="196" t="s">
        <v>86</v>
      </c>
      <c r="AY311" s="16" t="s">
        <v>125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6" t="s">
        <v>84</v>
      </c>
      <c r="BK311" s="197">
        <f>ROUND(I311*H311,2)</f>
        <v>0</v>
      </c>
      <c r="BL311" s="16" t="s">
        <v>433</v>
      </c>
      <c r="BM311" s="196" t="s">
        <v>502</v>
      </c>
    </row>
    <row r="312" spans="1:65" s="2" customFormat="1">
      <c r="A312" s="33"/>
      <c r="B312" s="34"/>
      <c r="C312" s="35"/>
      <c r="D312" s="198" t="s">
        <v>135</v>
      </c>
      <c r="E312" s="35"/>
      <c r="F312" s="199" t="s">
        <v>501</v>
      </c>
      <c r="G312" s="35"/>
      <c r="H312" s="35"/>
      <c r="I312" s="200"/>
      <c r="J312" s="35"/>
      <c r="K312" s="35"/>
      <c r="L312" s="38"/>
      <c r="M312" s="201"/>
      <c r="N312" s="202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135</v>
      </c>
      <c r="AU312" s="16" t="s">
        <v>86</v>
      </c>
    </row>
    <row r="313" spans="1:65" s="13" customFormat="1">
      <c r="B313" s="203"/>
      <c r="C313" s="204"/>
      <c r="D313" s="198" t="s">
        <v>137</v>
      </c>
      <c r="E313" s="205" t="s">
        <v>1</v>
      </c>
      <c r="F313" s="206" t="s">
        <v>498</v>
      </c>
      <c r="G313" s="204"/>
      <c r="H313" s="207">
        <v>656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137</v>
      </c>
      <c r="AU313" s="213" t="s">
        <v>86</v>
      </c>
      <c r="AV313" s="13" t="s">
        <v>86</v>
      </c>
      <c r="AW313" s="13" t="s">
        <v>34</v>
      </c>
      <c r="AX313" s="13" t="s">
        <v>84</v>
      </c>
      <c r="AY313" s="213" t="s">
        <v>125</v>
      </c>
    </row>
    <row r="314" spans="1:65" s="2" customFormat="1" ht="16.5" customHeight="1">
      <c r="A314" s="33"/>
      <c r="B314" s="34"/>
      <c r="C314" s="226" t="s">
        <v>503</v>
      </c>
      <c r="D314" s="226" t="s">
        <v>430</v>
      </c>
      <c r="E314" s="227" t="s">
        <v>504</v>
      </c>
      <c r="F314" s="228" t="s">
        <v>505</v>
      </c>
      <c r="G314" s="229" t="s">
        <v>147</v>
      </c>
      <c r="H314" s="230">
        <v>48</v>
      </c>
      <c r="I314" s="231"/>
      <c r="J314" s="232">
        <f>ROUND(I314*H314,2)</f>
        <v>0</v>
      </c>
      <c r="K314" s="228" t="s">
        <v>132</v>
      </c>
      <c r="L314" s="233"/>
      <c r="M314" s="234" t="s">
        <v>1</v>
      </c>
      <c r="N314" s="235" t="s">
        <v>42</v>
      </c>
      <c r="O314" s="70"/>
      <c r="P314" s="194">
        <f>O314*H314</f>
        <v>0</v>
      </c>
      <c r="Q314" s="194">
        <v>1E-3</v>
      </c>
      <c r="R314" s="194">
        <f>Q314*H314</f>
        <v>4.8000000000000001E-2</v>
      </c>
      <c r="S314" s="194">
        <v>0</v>
      </c>
      <c r="T314" s="195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6" t="s">
        <v>433</v>
      </c>
      <c r="AT314" s="196" t="s">
        <v>430</v>
      </c>
      <c r="AU314" s="196" t="s">
        <v>86</v>
      </c>
      <c r="AY314" s="16" t="s">
        <v>125</v>
      </c>
      <c r="BE314" s="197">
        <f>IF(N314="základní",J314,0)</f>
        <v>0</v>
      </c>
      <c r="BF314" s="197">
        <f>IF(N314="snížená",J314,0)</f>
        <v>0</v>
      </c>
      <c r="BG314" s="197">
        <f>IF(N314="zákl. přenesená",J314,0)</f>
        <v>0</v>
      </c>
      <c r="BH314" s="197">
        <f>IF(N314="sníž. přenesená",J314,0)</f>
        <v>0</v>
      </c>
      <c r="BI314" s="197">
        <f>IF(N314="nulová",J314,0)</f>
        <v>0</v>
      </c>
      <c r="BJ314" s="16" t="s">
        <v>84</v>
      </c>
      <c r="BK314" s="197">
        <f>ROUND(I314*H314,2)</f>
        <v>0</v>
      </c>
      <c r="BL314" s="16" t="s">
        <v>433</v>
      </c>
      <c r="BM314" s="196" t="s">
        <v>506</v>
      </c>
    </row>
    <row r="315" spans="1:65" s="2" customFormat="1">
      <c r="A315" s="33"/>
      <c r="B315" s="34"/>
      <c r="C315" s="35"/>
      <c r="D315" s="198" t="s">
        <v>135</v>
      </c>
      <c r="E315" s="35"/>
      <c r="F315" s="199" t="s">
        <v>505</v>
      </c>
      <c r="G315" s="35"/>
      <c r="H315" s="35"/>
      <c r="I315" s="200"/>
      <c r="J315" s="35"/>
      <c r="K315" s="35"/>
      <c r="L315" s="38"/>
      <c r="M315" s="201"/>
      <c r="N315" s="202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135</v>
      </c>
      <c r="AU315" s="16" t="s">
        <v>86</v>
      </c>
    </row>
    <row r="316" spans="1:65" s="2" customFormat="1" ht="16.5" customHeight="1">
      <c r="A316" s="33"/>
      <c r="B316" s="34"/>
      <c r="C316" s="226" t="s">
        <v>507</v>
      </c>
      <c r="D316" s="226" t="s">
        <v>430</v>
      </c>
      <c r="E316" s="227" t="s">
        <v>508</v>
      </c>
      <c r="F316" s="228" t="s">
        <v>509</v>
      </c>
      <c r="G316" s="229" t="s">
        <v>166</v>
      </c>
      <c r="H316" s="230">
        <v>104</v>
      </c>
      <c r="I316" s="231"/>
      <c r="J316" s="232">
        <f>ROUND(I316*H316,2)</f>
        <v>0</v>
      </c>
      <c r="K316" s="228" t="s">
        <v>132</v>
      </c>
      <c r="L316" s="233"/>
      <c r="M316" s="234" t="s">
        <v>1</v>
      </c>
      <c r="N316" s="235" t="s">
        <v>42</v>
      </c>
      <c r="O316" s="70"/>
      <c r="P316" s="194">
        <f>O316*H316</f>
        <v>0</v>
      </c>
      <c r="Q316" s="194">
        <v>9.7000000000000003E-2</v>
      </c>
      <c r="R316" s="194">
        <f>Q316*H316</f>
        <v>10.088000000000001</v>
      </c>
      <c r="S316" s="194">
        <v>0</v>
      </c>
      <c r="T316" s="19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6" t="s">
        <v>433</v>
      </c>
      <c r="AT316" s="196" t="s">
        <v>430</v>
      </c>
      <c r="AU316" s="196" t="s">
        <v>86</v>
      </c>
      <c r="AY316" s="16" t="s">
        <v>125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6" t="s">
        <v>84</v>
      </c>
      <c r="BK316" s="197">
        <f>ROUND(I316*H316,2)</f>
        <v>0</v>
      </c>
      <c r="BL316" s="16" t="s">
        <v>433</v>
      </c>
      <c r="BM316" s="196" t="s">
        <v>510</v>
      </c>
    </row>
    <row r="317" spans="1:65" s="2" customFormat="1">
      <c r="A317" s="33"/>
      <c r="B317" s="34"/>
      <c r="C317" s="35"/>
      <c r="D317" s="198" t="s">
        <v>135</v>
      </c>
      <c r="E317" s="35"/>
      <c r="F317" s="199" t="s">
        <v>509</v>
      </c>
      <c r="G317" s="35"/>
      <c r="H317" s="35"/>
      <c r="I317" s="200"/>
      <c r="J317" s="35"/>
      <c r="K317" s="35"/>
      <c r="L317" s="38"/>
      <c r="M317" s="201"/>
      <c r="N317" s="202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135</v>
      </c>
      <c r="AU317" s="16" t="s">
        <v>86</v>
      </c>
    </row>
    <row r="318" spans="1:65" s="2" customFormat="1" ht="16.5" customHeight="1">
      <c r="A318" s="33"/>
      <c r="B318" s="34"/>
      <c r="C318" s="226" t="s">
        <v>511</v>
      </c>
      <c r="D318" s="226" t="s">
        <v>430</v>
      </c>
      <c r="E318" s="227" t="s">
        <v>467</v>
      </c>
      <c r="F318" s="228" t="s">
        <v>468</v>
      </c>
      <c r="G318" s="229" t="s">
        <v>166</v>
      </c>
      <c r="H318" s="230">
        <v>136</v>
      </c>
      <c r="I318" s="231"/>
      <c r="J318" s="232">
        <f>ROUND(I318*H318,2)</f>
        <v>0</v>
      </c>
      <c r="K318" s="228" t="s">
        <v>132</v>
      </c>
      <c r="L318" s="233"/>
      <c r="M318" s="234" t="s">
        <v>1</v>
      </c>
      <c r="N318" s="235" t="s">
        <v>42</v>
      </c>
      <c r="O318" s="70"/>
      <c r="P318" s="194">
        <f>O318*H318</f>
        <v>0</v>
      </c>
      <c r="Q318" s="194">
        <v>7.4200000000000004E-3</v>
      </c>
      <c r="R318" s="194">
        <f>Q318*H318</f>
        <v>1.00912</v>
      </c>
      <c r="S318" s="194">
        <v>0</v>
      </c>
      <c r="T318" s="195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6" t="s">
        <v>433</v>
      </c>
      <c r="AT318" s="196" t="s">
        <v>430</v>
      </c>
      <c r="AU318" s="196" t="s">
        <v>86</v>
      </c>
      <c r="AY318" s="16" t="s">
        <v>125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6" t="s">
        <v>84</v>
      </c>
      <c r="BK318" s="197">
        <f>ROUND(I318*H318,2)</f>
        <v>0</v>
      </c>
      <c r="BL318" s="16" t="s">
        <v>433</v>
      </c>
      <c r="BM318" s="196" t="s">
        <v>512</v>
      </c>
    </row>
    <row r="319" spans="1:65" s="2" customFormat="1">
      <c r="A319" s="33"/>
      <c r="B319" s="34"/>
      <c r="C319" s="35"/>
      <c r="D319" s="198" t="s">
        <v>135</v>
      </c>
      <c r="E319" s="35"/>
      <c r="F319" s="199" t="s">
        <v>468</v>
      </c>
      <c r="G319" s="35"/>
      <c r="H319" s="35"/>
      <c r="I319" s="200"/>
      <c r="J319" s="35"/>
      <c r="K319" s="35"/>
      <c r="L319" s="38"/>
      <c r="M319" s="201"/>
      <c r="N319" s="202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135</v>
      </c>
      <c r="AU319" s="16" t="s">
        <v>86</v>
      </c>
    </row>
    <row r="320" spans="1:65" s="2" customFormat="1" ht="16.5" customHeight="1">
      <c r="A320" s="33"/>
      <c r="B320" s="34"/>
      <c r="C320" s="226" t="s">
        <v>513</v>
      </c>
      <c r="D320" s="226" t="s">
        <v>430</v>
      </c>
      <c r="E320" s="227" t="s">
        <v>514</v>
      </c>
      <c r="F320" s="228" t="s">
        <v>515</v>
      </c>
      <c r="G320" s="229" t="s">
        <v>166</v>
      </c>
      <c r="H320" s="230">
        <v>12</v>
      </c>
      <c r="I320" s="231"/>
      <c r="J320" s="232">
        <f>ROUND(I320*H320,2)</f>
        <v>0</v>
      </c>
      <c r="K320" s="228" t="s">
        <v>132</v>
      </c>
      <c r="L320" s="233"/>
      <c r="M320" s="234" t="s">
        <v>1</v>
      </c>
      <c r="N320" s="235" t="s">
        <v>42</v>
      </c>
      <c r="O320" s="70"/>
      <c r="P320" s="194">
        <f>O320*H320</f>
        <v>0</v>
      </c>
      <c r="Q320" s="194">
        <v>8.5199999999999998E-3</v>
      </c>
      <c r="R320" s="194">
        <f>Q320*H320</f>
        <v>0.10224</v>
      </c>
      <c r="S320" s="194">
        <v>0</v>
      </c>
      <c r="T320" s="195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6" t="s">
        <v>433</v>
      </c>
      <c r="AT320" s="196" t="s">
        <v>430</v>
      </c>
      <c r="AU320" s="196" t="s">
        <v>86</v>
      </c>
      <c r="AY320" s="16" t="s">
        <v>125</v>
      </c>
      <c r="BE320" s="197">
        <f>IF(N320="základní",J320,0)</f>
        <v>0</v>
      </c>
      <c r="BF320" s="197">
        <f>IF(N320="snížená",J320,0)</f>
        <v>0</v>
      </c>
      <c r="BG320" s="197">
        <f>IF(N320="zákl. přenesená",J320,0)</f>
        <v>0</v>
      </c>
      <c r="BH320" s="197">
        <f>IF(N320="sníž. přenesená",J320,0)</f>
        <v>0</v>
      </c>
      <c r="BI320" s="197">
        <f>IF(N320="nulová",J320,0)</f>
        <v>0</v>
      </c>
      <c r="BJ320" s="16" t="s">
        <v>84</v>
      </c>
      <c r="BK320" s="197">
        <f>ROUND(I320*H320,2)</f>
        <v>0</v>
      </c>
      <c r="BL320" s="16" t="s">
        <v>433</v>
      </c>
      <c r="BM320" s="196" t="s">
        <v>516</v>
      </c>
    </row>
    <row r="321" spans="1:65" s="2" customFormat="1">
      <c r="A321" s="33"/>
      <c r="B321" s="34"/>
      <c r="C321" s="35"/>
      <c r="D321" s="198" t="s">
        <v>135</v>
      </c>
      <c r="E321" s="35"/>
      <c r="F321" s="199" t="s">
        <v>515</v>
      </c>
      <c r="G321" s="35"/>
      <c r="H321" s="35"/>
      <c r="I321" s="200"/>
      <c r="J321" s="35"/>
      <c r="K321" s="35"/>
      <c r="L321" s="38"/>
      <c r="M321" s="201"/>
      <c r="N321" s="202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135</v>
      </c>
      <c r="AU321" s="16" t="s">
        <v>86</v>
      </c>
    </row>
    <row r="322" spans="1:65" s="2" customFormat="1" ht="16.5" customHeight="1">
      <c r="A322" s="33"/>
      <c r="B322" s="34"/>
      <c r="C322" s="226" t="s">
        <v>517</v>
      </c>
      <c r="D322" s="226" t="s">
        <v>430</v>
      </c>
      <c r="E322" s="227" t="s">
        <v>518</v>
      </c>
      <c r="F322" s="228" t="s">
        <v>519</v>
      </c>
      <c r="G322" s="229" t="s">
        <v>166</v>
      </c>
      <c r="H322" s="230">
        <v>4</v>
      </c>
      <c r="I322" s="231"/>
      <c r="J322" s="232">
        <f>ROUND(I322*H322,2)</f>
        <v>0</v>
      </c>
      <c r="K322" s="228" t="s">
        <v>1</v>
      </c>
      <c r="L322" s="233"/>
      <c r="M322" s="234" t="s">
        <v>1</v>
      </c>
      <c r="N322" s="235" t="s">
        <v>42</v>
      </c>
      <c r="O322" s="70"/>
      <c r="P322" s="194">
        <f>O322*H322</f>
        <v>0</v>
      </c>
      <c r="Q322" s="194">
        <v>8.5199999999999998E-3</v>
      </c>
      <c r="R322" s="194">
        <f>Q322*H322</f>
        <v>3.4079999999999999E-2</v>
      </c>
      <c r="S322" s="194">
        <v>0</v>
      </c>
      <c r="T322" s="195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6" t="s">
        <v>433</v>
      </c>
      <c r="AT322" s="196" t="s">
        <v>430</v>
      </c>
      <c r="AU322" s="196" t="s">
        <v>86</v>
      </c>
      <c r="AY322" s="16" t="s">
        <v>125</v>
      </c>
      <c r="BE322" s="197">
        <f>IF(N322="základní",J322,0)</f>
        <v>0</v>
      </c>
      <c r="BF322" s="197">
        <f>IF(N322="snížená",J322,0)</f>
        <v>0</v>
      </c>
      <c r="BG322" s="197">
        <f>IF(N322="zákl. přenesená",J322,0)</f>
        <v>0</v>
      </c>
      <c r="BH322" s="197">
        <f>IF(N322="sníž. přenesená",J322,0)</f>
        <v>0</v>
      </c>
      <c r="BI322" s="197">
        <f>IF(N322="nulová",J322,0)</f>
        <v>0</v>
      </c>
      <c r="BJ322" s="16" t="s">
        <v>84</v>
      </c>
      <c r="BK322" s="197">
        <f>ROUND(I322*H322,2)</f>
        <v>0</v>
      </c>
      <c r="BL322" s="16" t="s">
        <v>433</v>
      </c>
      <c r="BM322" s="196" t="s">
        <v>520</v>
      </c>
    </row>
    <row r="323" spans="1:65" s="2" customFormat="1">
      <c r="A323" s="33"/>
      <c r="B323" s="34"/>
      <c r="C323" s="35"/>
      <c r="D323" s="198" t="s">
        <v>135</v>
      </c>
      <c r="E323" s="35"/>
      <c r="F323" s="199" t="s">
        <v>519</v>
      </c>
      <c r="G323" s="35"/>
      <c r="H323" s="35"/>
      <c r="I323" s="200"/>
      <c r="J323" s="35"/>
      <c r="K323" s="35"/>
      <c r="L323" s="38"/>
      <c r="M323" s="201"/>
      <c r="N323" s="202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135</v>
      </c>
      <c r="AU323" s="16" t="s">
        <v>86</v>
      </c>
    </row>
    <row r="324" spans="1:65" s="2" customFormat="1" ht="16.5" customHeight="1">
      <c r="A324" s="33"/>
      <c r="B324" s="34"/>
      <c r="C324" s="226" t="s">
        <v>521</v>
      </c>
      <c r="D324" s="226" t="s">
        <v>430</v>
      </c>
      <c r="E324" s="227" t="s">
        <v>522</v>
      </c>
      <c r="F324" s="228" t="s">
        <v>523</v>
      </c>
      <c r="G324" s="229" t="s">
        <v>166</v>
      </c>
      <c r="H324" s="230">
        <v>56</v>
      </c>
      <c r="I324" s="231"/>
      <c r="J324" s="232">
        <f>ROUND(I324*H324,2)</f>
        <v>0</v>
      </c>
      <c r="K324" s="228" t="s">
        <v>1</v>
      </c>
      <c r="L324" s="233"/>
      <c r="M324" s="234" t="s">
        <v>1</v>
      </c>
      <c r="N324" s="235" t="s">
        <v>42</v>
      </c>
      <c r="O324" s="70"/>
      <c r="P324" s="194">
        <f>O324*H324</f>
        <v>0</v>
      </c>
      <c r="Q324" s="194">
        <v>8.5199999999999998E-3</v>
      </c>
      <c r="R324" s="194">
        <f>Q324*H324</f>
        <v>0.47711999999999999</v>
      </c>
      <c r="S324" s="194">
        <v>0</v>
      </c>
      <c r="T324" s="19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6" t="s">
        <v>433</v>
      </c>
      <c r="AT324" s="196" t="s">
        <v>430</v>
      </c>
      <c r="AU324" s="196" t="s">
        <v>86</v>
      </c>
      <c r="AY324" s="16" t="s">
        <v>125</v>
      </c>
      <c r="BE324" s="197">
        <f>IF(N324="základní",J324,0)</f>
        <v>0</v>
      </c>
      <c r="BF324" s="197">
        <f>IF(N324="snížená",J324,0)</f>
        <v>0</v>
      </c>
      <c r="BG324" s="197">
        <f>IF(N324="zákl. přenesená",J324,0)</f>
        <v>0</v>
      </c>
      <c r="BH324" s="197">
        <f>IF(N324="sníž. přenesená",J324,0)</f>
        <v>0</v>
      </c>
      <c r="BI324" s="197">
        <f>IF(N324="nulová",J324,0)</f>
        <v>0</v>
      </c>
      <c r="BJ324" s="16" t="s">
        <v>84</v>
      </c>
      <c r="BK324" s="197">
        <f>ROUND(I324*H324,2)</f>
        <v>0</v>
      </c>
      <c r="BL324" s="16" t="s">
        <v>433</v>
      </c>
      <c r="BM324" s="196" t="s">
        <v>524</v>
      </c>
    </row>
    <row r="325" spans="1:65" s="2" customFormat="1">
      <c r="A325" s="33"/>
      <c r="B325" s="34"/>
      <c r="C325" s="35"/>
      <c r="D325" s="198" t="s">
        <v>135</v>
      </c>
      <c r="E325" s="35"/>
      <c r="F325" s="199" t="s">
        <v>519</v>
      </c>
      <c r="G325" s="35"/>
      <c r="H325" s="35"/>
      <c r="I325" s="200"/>
      <c r="J325" s="35"/>
      <c r="K325" s="35"/>
      <c r="L325" s="38"/>
      <c r="M325" s="201"/>
      <c r="N325" s="202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135</v>
      </c>
      <c r="AU325" s="16" t="s">
        <v>86</v>
      </c>
    </row>
    <row r="326" spans="1:65" s="2" customFormat="1" ht="16.5" customHeight="1">
      <c r="A326" s="33"/>
      <c r="B326" s="34"/>
      <c r="C326" s="226" t="s">
        <v>525</v>
      </c>
      <c r="D326" s="226" t="s">
        <v>430</v>
      </c>
      <c r="E326" s="227" t="s">
        <v>476</v>
      </c>
      <c r="F326" s="228" t="s">
        <v>477</v>
      </c>
      <c r="G326" s="229" t="s">
        <v>166</v>
      </c>
      <c r="H326" s="230">
        <v>416</v>
      </c>
      <c r="I326" s="231"/>
      <c r="J326" s="232">
        <f>ROUND(I326*H326,2)</f>
        <v>0</v>
      </c>
      <c r="K326" s="228" t="s">
        <v>132</v>
      </c>
      <c r="L326" s="233"/>
      <c r="M326" s="234" t="s">
        <v>1</v>
      </c>
      <c r="N326" s="235" t="s">
        <v>42</v>
      </c>
      <c r="O326" s="70"/>
      <c r="P326" s="194">
        <f>O326*H326</f>
        <v>0</v>
      </c>
      <c r="Q326" s="194">
        <v>1.23E-3</v>
      </c>
      <c r="R326" s="194">
        <f>Q326*H326</f>
        <v>0.51168000000000002</v>
      </c>
      <c r="S326" s="194">
        <v>0</v>
      </c>
      <c r="T326" s="19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6" t="s">
        <v>433</v>
      </c>
      <c r="AT326" s="196" t="s">
        <v>430</v>
      </c>
      <c r="AU326" s="196" t="s">
        <v>86</v>
      </c>
      <c r="AY326" s="16" t="s">
        <v>125</v>
      </c>
      <c r="BE326" s="197">
        <f>IF(N326="základní",J326,0)</f>
        <v>0</v>
      </c>
      <c r="BF326" s="197">
        <f>IF(N326="snížená",J326,0)</f>
        <v>0</v>
      </c>
      <c r="BG326" s="197">
        <f>IF(N326="zákl. přenesená",J326,0)</f>
        <v>0</v>
      </c>
      <c r="BH326" s="197">
        <f>IF(N326="sníž. přenesená",J326,0)</f>
        <v>0</v>
      </c>
      <c r="BI326" s="197">
        <f>IF(N326="nulová",J326,0)</f>
        <v>0</v>
      </c>
      <c r="BJ326" s="16" t="s">
        <v>84</v>
      </c>
      <c r="BK326" s="197">
        <f>ROUND(I326*H326,2)</f>
        <v>0</v>
      </c>
      <c r="BL326" s="16" t="s">
        <v>433</v>
      </c>
      <c r="BM326" s="196" t="s">
        <v>526</v>
      </c>
    </row>
    <row r="327" spans="1:65" s="2" customFormat="1">
      <c r="A327" s="33"/>
      <c r="B327" s="34"/>
      <c r="C327" s="35"/>
      <c r="D327" s="198" t="s">
        <v>135</v>
      </c>
      <c r="E327" s="35"/>
      <c r="F327" s="199" t="s">
        <v>477</v>
      </c>
      <c r="G327" s="35"/>
      <c r="H327" s="35"/>
      <c r="I327" s="200"/>
      <c r="J327" s="35"/>
      <c r="K327" s="35"/>
      <c r="L327" s="38"/>
      <c r="M327" s="201"/>
      <c r="N327" s="202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135</v>
      </c>
      <c r="AU327" s="16" t="s">
        <v>86</v>
      </c>
    </row>
    <row r="328" spans="1:65" s="2" customFormat="1" ht="16.5" customHeight="1">
      <c r="A328" s="33"/>
      <c r="B328" s="34"/>
      <c r="C328" s="226" t="s">
        <v>527</v>
      </c>
      <c r="D328" s="226" t="s">
        <v>430</v>
      </c>
      <c r="E328" s="227" t="s">
        <v>481</v>
      </c>
      <c r="F328" s="228" t="s">
        <v>482</v>
      </c>
      <c r="G328" s="229" t="s">
        <v>166</v>
      </c>
      <c r="H328" s="230">
        <v>832</v>
      </c>
      <c r="I328" s="231"/>
      <c r="J328" s="232">
        <f>ROUND(I328*H328,2)</f>
        <v>0</v>
      </c>
      <c r="K328" s="228" t="s">
        <v>132</v>
      </c>
      <c r="L328" s="233"/>
      <c r="M328" s="234" t="s">
        <v>1</v>
      </c>
      <c r="N328" s="235" t="s">
        <v>42</v>
      </c>
      <c r="O328" s="70"/>
      <c r="P328" s="194">
        <f>O328*H328</f>
        <v>0</v>
      </c>
      <c r="Q328" s="194">
        <v>5.1999999999999995E-4</v>
      </c>
      <c r="R328" s="194">
        <f>Q328*H328</f>
        <v>0.43263999999999997</v>
      </c>
      <c r="S328" s="194">
        <v>0</v>
      </c>
      <c r="T328" s="19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6" t="s">
        <v>433</v>
      </c>
      <c r="AT328" s="196" t="s">
        <v>430</v>
      </c>
      <c r="AU328" s="196" t="s">
        <v>86</v>
      </c>
      <c r="AY328" s="16" t="s">
        <v>125</v>
      </c>
      <c r="BE328" s="197">
        <f>IF(N328="základní",J328,0)</f>
        <v>0</v>
      </c>
      <c r="BF328" s="197">
        <f>IF(N328="snížená",J328,0)</f>
        <v>0</v>
      </c>
      <c r="BG328" s="197">
        <f>IF(N328="zákl. přenesená",J328,0)</f>
        <v>0</v>
      </c>
      <c r="BH328" s="197">
        <f>IF(N328="sníž. přenesená",J328,0)</f>
        <v>0</v>
      </c>
      <c r="BI328" s="197">
        <f>IF(N328="nulová",J328,0)</f>
        <v>0</v>
      </c>
      <c r="BJ328" s="16" t="s">
        <v>84</v>
      </c>
      <c r="BK328" s="197">
        <f>ROUND(I328*H328,2)</f>
        <v>0</v>
      </c>
      <c r="BL328" s="16" t="s">
        <v>433</v>
      </c>
      <c r="BM328" s="196" t="s">
        <v>528</v>
      </c>
    </row>
    <row r="329" spans="1:65" s="2" customFormat="1">
      <c r="A329" s="33"/>
      <c r="B329" s="34"/>
      <c r="C329" s="35"/>
      <c r="D329" s="198" t="s">
        <v>135</v>
      </c>
      <c r="E329" s="35"/>
      <c r="F329" s="199" t="s">
        <v>482</v>
      </c>
      <c r="G329" s="35"/>
      <c r="H329" s="35"/>
      <c r="I329" s="200"/>
      <c r="J329" s="35"/>
      <c r="K329" s="35"/>
      <c r="L329" s="38"/>
      <c r="M329" s="201"/>
      <c r="N329" s="202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135</v>
      </c>
      <c r="AU329" s="16" t="s">
        <v>86</v>
      </c>
    </row>
    <row r="330" spans="1:65" s="2" customFormat="1" ht="16.5" customHeight="1">
      <c r="A330" s="33"/>
      <c r="B330" s="34"/>
      <c r="C330" s="226" t="s">
        <v>529</v>
      </c>
      <c r="D330" s="226" t="s">
        <v>430</v>
      </c>
      <c r="E330" s="227" t="s">
        <v>490</v>
      </c>
      <c r="F330" s="228" t="s">
        <v>491</v>
      </c>
      <c r="G330" s="229" t="s">
        <v>166</v>
      </c>
      <c r="H330" s="230">
        <v>832</v>
      </c>
      <c r="I330" s="231"/>
      <c r="J330" s="232">
        <f>ROUND(I330*H330,2)</f>
        <v>0</v>
      </c>
      <c r="K330" s="228" t="s">
        <v>132</v>
      </c>
      <c r="L330" s="233"/>
      <c r="M330" s="234" t="s">
        <v>1</v>
      </c>
      <c r="N330" s="235" t="s">
        <v>42</v>
      </c>
      <c r="O330" s="70"/>
      <c r="P330" s="194">
        <f>O330*H330</f>
        <v>0</v>
      </c>
      <c r="Q330" s="194">
        <v>9.0000000000000006E-5</v>
      </c>
      <c r="R330" s="194">
        <f>Q330*H330</f>
        <v>7.4880000000000002E-2</v>
      </c>
      <c r="S330" s="194">
        <v>0</v>
      </c>
      <c r="T330" s="19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6" t="s">
        <v>433</v>
      </c>
      <c r="AT330" s="196" t="s">
        <v>430</v>
      </c>
      <c r="AU330" s="196" t="s">
        <v>86</v>
      </c>
      <c r="AY330" s="16" t="s">
        <v>125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6" t="s">
        <v>84</v>
      </c>
      <c r="BK330" s="197">
        <f>ROUND(I330*H330,2)</f>
        <v>0</v>
      </c>
      <c r="BL330" s="16" t="s">
        <v>433</v>
      </c>
      <c r="BM330" s="196" t="s">
        <v>530</v>
      </c>
    </row>
    <row r="331" spans="1:65" s="2" customFormat="1">
      <c r="A331" s="33"/>
      <c r="B331" s="34"/>
      <c r="C331" s="35"/>
      <c r="D331" s="198" t="s">
        <v>135</v>
      </c>
      <c r="E331" s="35"/>
      <c r="F331" s="199" t="s">
        <v>491</v>
      </c>
      <c r="G331" s="35"/>
      <c r="H331" s="35"/>
      <c r="I331" s="200"/>
      <c r="J331" s="35"/>
      <c r="K331" s="35"/>
      <c r="L331" s="38"/>
      <c r="M331" s="201"/>
      <c r="N331" s="202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135</v>
      </c>
      <c r="AU331" s="16" t="s">
        <v>86</v>
      </c>
    </row>
    <row r="332" spans="1:65" s="2" customFormat="1" ht="16.5" customHeight="1">
      <c r="A332" s="33"/>
      <c r="B332" s="34"/>
      <c r="C332" s="226" t="s">
        <v>531</v>
      </c>
      <c r="D332" s="226" t="s">
        <v>430</v>
      </c>
      <c r="E332" s="227" t="s">
        <v>495</v>
      </c>
      <c r="F332" s="228" t="s">
        <v>496</v>
      </c>
      <c r="G332" s="229" t="s">
        <v>166</v>
      </c>
      <c r="H332" s="230">
        <v>208</v>
      </c>
      <c r="I332" s="231"/>
      <c r="J332" s="232">
        <f>ROUND(I332*H332,2)</f>
        <v>0</v>
      </c>
      <c r="K332" s="228" t="s">
        <v>132</v>
      </c>
      <c r="L332" s="233"/>
      <c r="M332" s="234" t="s">
        <v>1</v>
      </c>
      <c r="N332" s="235" t="s">
        <v>42</v>
      </c>
      <c r="O332" s="70"/>
      <c r="P332" s="194">
        <f>O332*H332</f>
        <v>0</v>
      </c>
      <c r="Q332" s="194">
        <v>1.8000000000000001E-4</v>
      </c>
      <c r="R332" s="194">
        <f>Q332*H332</f>
        <v>3.7440000000000001E-2</v>
      </c>
      <c r="S332" s="194">
        <v>0</v>
      </c>
      <c r="T332" s="19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6" t="s">
        <v>433</v>
      </c>
      <c r="AT332" s="196" t="s">
        <v>430</v>
      </c>
      <c r="AU332" s="196" t="s">
        <v>86</v>
      </c>
      <c r="AY332" s="16" t="s">
        <v>125</v>
      </c>
      <c r="BE332" s="197">
        <f>IF(N332="základní",J332,0)</f>
        <v>0</v>
      </c>
      <c r="BF332" s="197">
        <f>IF(N332="snížená",J332,0)</f>
        <v>0</v>
      </c>
      <c r="BG332" s="197">
        <f>IF(N332="zákl. přenesená",J332,0)</f>
        <v>0</v>
      </c>
      <c r="BH332" s="197">
        <f>IF(N332="sníž. přenesená",J332,0)</f>
        <v>0</v>
      </c>
      <c r="BI332" s="197">
        <f>IF(N332="nulová",J332,0)</f>
        <v>0</v>
      </c>
      <c r="BJ332" s="16" t="s">
        <v>84</v>
      </c>
      <c r="BK332" s="197">
        <f>ROUND(I332*H332,2)</f>
        <v>0</v>
      </c>
      <c r="BL332" s="16" t="s">
        <v>433</v>
      </c>
      <c r="BM332" s="196" t="s">
        <v>532</v>
      </c>
    </row>
    <row r="333" spans="1:65" s="2" customFormat="1">
      <c r="A333" s="33"/>
      <c r="B333" s="34"/>
      <c r="C333" s="35"/>
      <c r="D333" s="198" t="s">
        <v>135</v>
      </c>
      <c r="E333" s="35"/>
      <c r="F333" s="199" t="s">
        <v>496</v>
      </c>
      <c r="G333" s="35"/>
      <c r="H333" s="35"/>
      <c r="I333" s="200"/>
      <c r="J333" s="35"/>
      <c r="K333" s="35"/>
      <c r="L333" s="38"/>
      <c r="M333" s="201"/>
      <c r="N333" s="202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135</v>
      </c>
      <c r="AU333" s="16" t="s">
        <v>86</v>
      </c>
    </row>
    <row r="334" spans="1:65" s="2" customFormat="1" ht="16.5" customHeight="1">
      <c r="A334" s="33"/>
      <c r="B334" s="34"/>
      <c r="C334" s="226" t="s">
        <v>533</v>
      </c>
      <c r="D334" s="226" t="s">
        <v>430</v>
      </c>
      <c r="E334" s="227" t="s">
        <v>500</v>
      </c>
      <c r="F334" s="228" t="s">
        <v>501</v>
      </c>
      <c r="G334" s="229" t="s">
        <v>166</v>
      </c>
      <c r="H334" s="230">
        <v>208</v>
      </c>
      <c r="I334" s="231"/>
      <c r="J334" s="232">
        <f>ROUND(I334*H334,2)</f>
        <v>0</v>
      </c>
      <c r="K334" s="228" t="s">
        <v>132</v>
      </c>
      <c r="L334" s="233"/>
      <c r="M334" s="234" t="s">
        <v>1</v>
      </c>
      <c r="N334" s="235" t="s">
        <v>42</v>
      </c>
      <c r="O334" s="70"/>
      <c r="P334" s="194">
        <f>O334*H334</f>
        <v>0</v>
      </c>
      <c r="Q334" s="194">
        <v>9.0000000000000006E-5</v>
      </c>
      <c r="R334" s="194">
        <f>Q334*H334</f>
        <v>1.8720000000000001E-2</v>
      </c>
      <c r="S334" s="194">
        <v>0</v>
      </c>
      <c r="T334" s="19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6" t="s">
        <v>433</v>
      </c>
      <c r="AT334" s="196" t="s">
        <v>430</v>
      </c>
      <c r="AU334" s="196" t="s">
        <v>86</v>
      </c>
      <c r="AY334" s="16" t="s">
        <v>125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16" t="s">
        <v>84</v>
      </c>
      <c r="BK334" s="197">
        <f>ROUND(I334*H334,2)</f>
        <v>0</v>
      </c>
      <c r="BL334" s="16" t="s">
        <v>433</v>
      </c>
      <c r="BM334" s="196" t="s">
        <v>534</v>
      </c>
    </row>
    <row r="335" spans="1:65" s="2" customFormat="1">
      <c r="A335" s="33"/>
      <c r="B335" s="34"/>
      <c r="C335" s="35"/>
      <c r="D335" s="198" t="s">
        <v>135</v>
      </c>
      <c r="E335" s="35"/>
      <c r="F335" s="199" t="s">
        <v>501</v>
      </c>
      <c r="G335" s="35"/>
      <c r="H335" s="35"/>
      <c r="I335" s="200"/>
      <c r="J335" s="35"/>
      <c r="K335" s="35"/>
      <c r="L335" s="38"/>
      <c r="M335" s="201"/>
      <c r="N335" s="202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135</v>
      </c>
      <c r="AU335" s="16" t="s">
        <v>86</v>
      </c>
    </row>
    <row r="336" spans="1:65" s="2" customFormat="1" ht="16.5" customHeight="1">
      <c r="A336" s="33"/>
      <c r="B336" s="34"/>
      <c r="C336" s="226" t="s">
        <v>535</v>
      </c>
      <c r="D336" s="226" t="s">
        <v>430</v>
      </c>
      <c r="E336" s="227" t="s">
        <v>536</v>
      </c>
      <c r="F336" s="228" t="s">
        <v>537</v>
      </c>
      <c r="G336" s="229" t="s">
        <v>166</v>
      </c>
      <c r="H336" s="230">
        <v>20</v>
      </c>
      <c r="I336" s="231"/>
      <c r="J336" s="232">
        <f>ROUND(I336*H336,2)</f>
        <v>0</v>
      </c>
      <c r="K336" s="228" t="s">
        <v>132</v>
      </c>
      <c r="L336" s="233"/>
      <c r="M336" s="234" t="s">
        <v>1</v>
      </c>
      <c r="N336" s="235" t="s">
        <v>42</v>
      </c>
      <c r="O336" s="70"/>
      <c r="P336" s="194">
        <f>O336*H336</f>
        <v>0</v>
      </c>
      <c r="Q336" s="194">
        <v>1.796E-2</v>
      </c>
      <c r="R336" s="194">
        <f>Q336*H336</f>
        <v>0.35920000000000002</v>
      </c>
      <c r="S336" s="194">
        <v>0</v>
      </c>
      <c r="T336" s="195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6" t="s">
        <v>433</v>
      </c>
      <c r="AT336" s="196" t="s">
        <v>430</v>
      </c>
      <c r="AU336" s="196" t="s">
        <v>86</v>
      </c>
      <c r="AY336" s="16" t="s">
        <v>125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6" t="s">
        <v>84</v>
      </c>
      <c r="BK336" s="197">
        <f>ROUND(I336*H336,2)</f>
        <v>0</v>
      </c>
      <c r="BL336" s="16" t="s">
        <v>433</v>
      </c>
      <c r="BM336" s="196" t="s">
        <v>538</v>
      </c>
    </row>
    <row r="337" spans="1:65" s="2" customFormat="1">
      <c r="A337" s="33"/>
      <c r="B337" s="34"/>
      <c r="C337" s="35"/>
      <c r="D337" s="198" t="s">
        <v>135</v>
      </c>
      <c r="E337" s="35"/>
      <c r="F337" s="199" t="s">
        <v>537</v>
      </c>
      <c r="G337" s="35"/>
      <c r="H337" s="35"/>
      <c r="I337" s="200"/>
      <c r="J337" s="35"/>
      <c r="K337" s="35"/>
      <c r="L337" s="38"/>
      <c r="M337" s="201"/>
      <c r="N337" s="202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135</v>
      </c>
      <c r="AU337" s="16" t="s">
        <v>86</v>
      </c>
    </row>
    <row r="338" spans="1:65" s="2" customFormat="1" ht="16.5" customHeight="1">
      <c r="A338" s="33"/>
      <c r="B338" s="34"/>
      <c r="C338" s="226" t="s">
        <v>539</v>
      </c>
      <c r="D338" s="226" t="s">
        <v>430</v>
      </c>
      <c r="E338" s="227" t="s">
        <v>540</v>
      </c>
      <c r="F338" s="228" t="s">
        <v>541</v>
      </c>
      <c r="G338" s="229" t="s">
        <v>166</v>
      </c>
      <c r="H338" s="230">
        <v>40</v>
      </c>
      <c r="I338" s="231"/>
      <c r="J338" s="232">
        <f>ROUND(I338*H338,2)</f>
        <v>0</v>
      </c>
      <c r="K338" s="228" t="s">
        <v>132</v>
      </c>
      <c r="L338" s="233"/>
      <c r="M338" s="234" t="s">
        <v>1</v>
      </c>
      <c r="N338" s="235" t="s">
        <v>42</v>
      </c>
      <c r="O338" s="70"/>
      <c r="P338" s="194">
        <f>O338*H338</f>
        <v>0</v>
      </c>
      <c r="Q338" s="194">
        <v>5.9999999999999995E-4</v>
      </c>
      <c r="R338" s="194">
        <f>Q338*H338</f>
        <v>2.3999999999999997E-2</v>
      </c>
      <c r="S338" s="194">
        <v>0</v>
      </c>
      <c r="T338" s="195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6" t="s">
        <v>433</v>
      </c>
      <c r="AT338" s="196" t="s">
        <v>430</v>
      </c>
      <c r="AU338" s="196" t="s">
        <v>86</v>
      </c>
      <c r="AY338" s="16" t="s">
        <v>125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6" t="s">
        <v>84</v>
      </c>
      <c r="BK338" s="197">
        <f>ROUND(I338*H338,2)</f>
        <v>0</v>
      </c>
      <c r="BL338" s="16" t="s">
        <v>433</v>
      </c>
      <c r="BM338" s="196" t="s">
        <v>542</v>
      </c>
    </row>
    <row r="339" spans="1:65" s="2" customFormat="1">
      <c r="A339" s="33"/>
      <c r="B339" s="34"/>
      <c r="C339" s="35"/>
      <c r="D339" s="198" t="s">
        <v>135</v>
      </c>
      <c r="E339" s="35"/>
      <c r="F339" s="199" t="s">
        <v>541</v>
      </c>
      <c r="G339" s="35"/>
      <c r="H339" s="35"/>
      <c r="I339" s="200"/>
      <c r="J339" s="35"/>
      <c r="K339" s="35"/>
      <c r="L339" s="38"/>
      <c r="M339" s="201"/>
      <c r="N339" s="202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135</v>
      </c>
      <c r="AU339" s="16" t="s">
        <v>86</v>
      </c>
    </row>
    <row r="340" spans="1:65" s="2" customFormat="1" ht="16.5" customHeight="1">
      <c r="A340" s="33"/>
      <c r="B340" s="34"/>
      <c r="C340" s="226" t="s">
        <v>543</v>
      </c>
      <c r="D340" s="226" t="s">
        <v>430</v>
      </c>
      <c r="E340" s="227" t="s">
        <v>544</v>
      </c>
      <c r="F340" s="228" t="s">
        <v>545</v>
      </c>
      <c r="G340" s="229" t="s">
        <v>166</v>
      </c>
      <c r="H340" s="230">
        <v>40</v>
      </c>
      <c r="I340" s="231"/>
      <c r="J340" s="232">
        <f>ROUND(I340*H340,2)</f>
        <v>0</v>
      </c>
      <c r="K340" s="228" t="s">
        <v>132</v>
      </c>
      <c r="L340" s="233"/>
      <c r="M340" s="234" t="s">
        <v>1</v>
      </c>
      <c r="N340" s="235" t="s">
        <v>42</v>
      </c>
      <c r="O340" s="70"/>
      <c r="P340" s="194">
        <f>O340*H340</f>
        <v>0</v>
      </c>
      <c r="Q340" s="194">
        <v>1.4999999999999999E-4</v>
      </c>
      <c r="R340" s="194">
        <f>Q340*H340</f>
        <v>5.9999999999999993E-3</v>
      </c>
      <c r="S340" s="194">
        <v>0</v>
      </c>
      <c r="T340" s="19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6" t="s">
        <v>433</v>
      </c>
      <c r="AT340" s="196" t="s">
        <v>430</v>
      </c>
      <c r="AU340" s="196" t="s">
        <v>86</v>
      </c>
      <c r="AY340" s="16" t="s">
        <v>125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6" t="s">
        <v>84</v>
      </c>
      <c r="BK340" s="197">
        <f>ROUND(I340*H340,2)</f>
        <v>0</v>
      </c>
      <c r="BL340" s="16" t="s">
        <v>433</v>
      </c>
      <c r="BM340" s="196" t="s">
        <v>546</v>
      </c>
    </row>
    <row r="341" spans="1:65" s="2" customFormat="1">
      <c r="A341" s="33"/>
      <c r="B341" s="34"/>
      <c r="C341" s="35"/>
      <c r="D341" s="198" t="s">
        <v>135</v>
      </c>
      <c r="E341" s="35"/>
      <c r="F341" s="199" t="s">
        <v>545</v>
      </c>
      <c r="G341" s="35"/>
      <c r="H341" s="35"/>
      <c r="I341" s="200"/>
      <c r="J341" s="35"/>
      <c r="K341" s="35"/>
      <c r="L341" s="38"/>
      <c r="M341" s="201"/>
      <c r="N341" s="202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135</v>
      </c>
      <c r="AU341" s="16" t="s">
        <v>86</v>
      </c>
    </row>
    <row r="342" spans="1:65" s="2" customFormat="1" ht="16.5" customHeight="1">
      <c r="A342" s="33"/>
      <c r="B342" s="34"/>
      <c r="C342" s="226" t="s">
        <v>547</v>
      </c>
      <c r="D342" s="226" t="s">
        <v>430</v>
      </c>
      <c r="E342" s="227" t="s">
        <v>490</v>
      </c>
      <c r="F342" s="228" t="s">
        <v>491</v>
      </c>
      <c r="G342" s="229" t="s">
        <v>166</v>
      </c>
      <c r="H342" s="230">
        <v>40</v>
      </c>
      <c r="I342" s="231"/>
      <c r="J342" s="232">
        <f>ROUND(I342*H342,2)</f>
        <v>0</v>
      </c>
      <c r="K342" s="228" t="s">
        <v>132</v>
      </c>
      <c r="L342" s="233"/>
      <c r="M342" s="234" t="s">
        <v>1</v>
      </c>
      <c r="N342" s="235" t="s">
        <v>42</v>
      </c>
      <c r="O342" s="70"/>
      <c r="P342" s="194">
        <f>O342*H342</f>
        <v>0</v>
      </c>
      <c r="Q342" s="194">
        <v>9.0000000000000006E-5</v>
      </c>
      <c r="R342" s="194">
        <f>Q342*H342</f>
        <v>3.6000000000000003E-3</v>
      </c>
      <c r="S342" s="194">
        <v>0</v>
      </c>
      <c r="T342" s="195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6" t="s">
        <v>433</v>
      </c>
      <c r="AT342" s="196" t="s">
        <v>430</v>
      </c>
      <c r="AU342" s="196" t="s">
        <v>86</v>
      </c>
      <c r="AY342" s="16" t="s">
        <v>125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6" t="s">
        <v>84</v>
      </c>
      <c r="BK342" s="197">
        <f>ROUND(I342*H342,2)</f>
        <v>0</v>
      </c>
      <c r="BL342" s="16" t="s">
        <v>433</v>
      </c>
      <c r="BM342" s="196" t="s">
        <v>548</v>
      </c>
    </row>
    <row r="343" spans="1:65" s="2" customFormat="1">
      <c r="A343" s="33"/>
      <c r="B343" s="34"/>
      <c r="C343" s="35"/>
      <c r="D343" s="198" t="s">
        <v>135</v>
      </c>
      <c r="E343" s="35"/>
      <c r="F343" s="199" t="s">
        <v>491</v>
      </c>
      <c r="G343" s="35"/>
      <c r="H343" s="35"/>
      <c r="I343" s="200"/>
      <c r="J343" s="35"/>
      <c r="K343" s="35"/>
      <c r="L343" s="38"/>
      <c r="M343" s="201"/>
      <c r="N343" s="202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135</v>
      </c>
      <c r="AU343" s="16" t="s">
        <v>86</v>
      </c>
    </row>
    <row r="344" spans="1:65" s="2" customFormat="1" ht="16.5" customHeight="1">
      <c r="A344" s="33"/>
      <c r="B344" s="34"/>
      <c r="C344" s="226" t="s">
        <v>549</v>
      </c>
      <c r="D344" s="226" t="s">
        <v>430</v>
      </c>
      <c r="E344" s="227" t="s">
        <v>550</v>
      </c>
      <c r="F344" s="228" t="s">
        <v>551</v>
      </c>
      <c r="G344" s="229" t="s">
        <v>147</v>
      </c>
      <c r="H344" s="230">
        <v>4347</v>
      </c>
      <c r="I344" s="231"/>
      <c r="J344" s="232">
        <f>ROUND(I344*H344,2)</f>
        <v>0</v>
      </c>
      <c r="K344" s="228" t="s">
        <v>132</v>
      </c>
      <c r="L344" s="233"/>
      <c r="M344" s="234" t="s">
        <v>1</v>
      </c>
      <c r="N344" s="235" t="s">
        <v>42</v>
      </c>
      <c r="O344" s="70"/>
      <c r="P344" s="194">
        <f>O344*H344</f>
        <v>0</v>
      </c>
      <c r="Q344" s="194">
        <v>4.0000000000000002E-4</v>
      </c>
      <c r="R344" s="194">
        <f>Q344*H344</f>
        <v>1.7388000000000001</v>
      </c>
      <c r="S344" s="194">
        <v>0</v>
      </c>
      <c r="T344" s="19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6" t="s">
        <v>433</v>
      </c>
      <c r="AT344" s="196" t="s">
        <v>430</v>
      </c>
      <c r="AU344" s="196" t="s">
        <v>86</v>
      </c>
      <c r="AY344" s="16" t="s">
        <v>125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6" t="s">
        <v>84</v>
      </c>
      <c r="BK344" s="197">
        <f>ROUND(I344*H344,2)</f>
        <v>0</v>
      </c>
      <c r="BL344" s="16" t="s">
        <v>433</v>
      </c>
      <c r="BM344" s="196" t="s">
        <v>552</v>
      </c>
    </row>
    <row r="345" spans="1:65" s="2" customFormat="1">
      <c r="A345" s="33"/>
      <c r="B345" s="34"/>
      <c r="C345" s="35"/>
      <c r="D345" s="198" t="s">
        <v>135</v>
      </c>
      <c r="E345" s="35"/>
      <c r="F345" s="199" t="s">
        <v>551</v>
      </c>
      <c r="G345" s="35"/>
      <c r="H345" s="35"/>
      <c r="I345" s="200"/>
      <c r="J345" s="35"/>
      <c r="K345" s="35"/>
      <c r="L345" s="38"/>
      <c r="M345" s="201"/>
      <c r="N345" s="202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135</v>
      </c>
      <c r="AU345" s="16" t="s">
        <v>86</v>
      </c>
    </row>
    <row r="346" spans="1:65" s="13" customFormat="1">
      <c r="B346" s="203"/>
      <c r="C346" s="204"/>
      <c r="D346" s="198" t="s">
        <v>137</v>
      </c>
      <c r="E346" s="205" t="s">
        <v>1</v>
      </c>
      <c r="F346" s="206" t="s">
        <v>553</v>
      </c>
      <c r="G346" s="204"/>
      <c r="H346" s="207">
        <v>4347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137</v>
      </c>
      <c r="AU346" s="213" t="s">
        <v>86</v>
      </c>
      <c r="AV346" s="13" t="s">
        <v>86</v>
      </c>
      <c r="AW346" s="13" t="s">
        <v>34</v>
      </c>
      <c r="AX346" s="13" t="s">
        <v>84</v>
      </c>
      <c r="AY346" s="213" t="s">
        <v>125</v>
      </c>
    </row>
    <row r="347" spans="1:65" s="2" customFormat="1" ht="16.5" customHeight="1">
      <c r="A347" s="33"/>
      <c r="B347" s="34"/>
      <c r="C347" s="226" t="s">
        <v>554</v>
      </c>
      <c r="D347" s="226" t="s">
        <v>430</v>
      </c>
      <c r="E347" s="227" t="s">
        <v>555</v>
      </c>
      <c r="F347" s="228" t="s">
        <v>556</v>
      </c>
      <c r="G347" s="229" t="s">
        <v>166</v>
      </c>
      <c r="H347" s="230">
        <v>6</v>
      </c>
      <c r="I347" s="231"/>
      <c r="J347" s="232">
        <f>ROUND(I347*H347,2)</f>
        <v>0</v>
      </c>
      <c r="K347" s="228" t="s">
        <v>132</v>
      </c>
      <c r="L347" s="233"/>
      <c r="M347" s="234" t="s">
        <v>1</v>
      </c>
      <c r="N347" s="235" t="s">
        <v>42</v>
      </c>
      <c r="O347" s="70"/>
      <c r="P347" s="194">
        <f>O347*H347</f>
        <v>0</v>
      </c>
      <c r="Q347" s="194">
        <v>0.06</v>
      </c>
      <c r="R347" s="194">
        <f>Q347*H347</f>
        <v>0.36</v>
      </c>
      <c r="S347" s="194">
        <v>0</v>
      </c>
      <c r="T347" s="195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6" t="s">
        <v>433</v>
      </c>
      <c r="AT347" s="196" t="s">
        <v>430</v>
      </c>
      <c r="AU347" s="196" t="s">
        <v>86</v>
      </c>
      <c r="AY347" s="16" t="s">
        <v>125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6" t="s">
        <v>84</v>
      </c>
      <c r="BK347" s="197">
        <f>ROUND(I347*H347,2)</f>
        <v>0</v>
      </c>
      <c r="BL347" s="16" t="s">
        <v>433</v>
      </c>
      <c r="BM347" s="196" t="s">
        <v>557</v>
      </c>
    </row>
    <row r="348" spans="1:65" s="2" customFormat="1">
      <c r="A348" s="33"/>
      <c r="B348" s="34"/>
      <c r="C348" s="35"/>
      <c r="D348" s="198" t="s">
        <v>135</v>
      </c>
      <c r="E348" s="35"/>
      <c r="F348" s="199" t="s">
        <v>556</v>
      </c>
      <c r="G348" s="35"/>
      <c r="H348" s="35"/>
      <c r="I348" s="200"/>
      <c r="J348" s="35"/>
      <c r="K348" s="35"/>
      <c r="L348" s="38"/>
      <c r="M348" s="201"/>
      <c r="N348" s="202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135</v>
      </c>
      <c r="AU348" s="16" t="s">
        <v>86</v>
      </c>
    </row>
    <row r="349" spans="1:65" s="2" customFormat="1" ht="16.5" customHeight="1">
      <c r="A349" s="33"/>
      <c r="B349" s="34"/>
      <c r="C349" s="226" t="s">
        <v>558</v>
      </c>
      <c r="D349" s="226" t="s">
        <v>430</v>
      </c>
      <c r="E349" s="227" t="s">
        <v>559</v>
      </c>
      <c r="F349" s="228" t="s">
        <v>560</v>
      </c>
      <c r="G349" s="229" t="s">
        <v>166</v>
      </c>
      <c r="H349" s="230">
        <v>18</v>
      </c>
      <c r="I349" s="231"/>
      <c r="J349" s="232">
        <f>ROUND(I349*H349,2)</f>
        <v>0</v>
      </c>
      <c r="K349" s="228" t="s">
        <v>132</v>
      </c>
      <c r="L349" s="233"/>
      <c r="M349" s="234" t="s">
        <v>1</v>
      </c>
      <c r="N349" s="235" t="s">
        <v>42</v>
      </c>
      <c r="O349" s="70"/>
      <c r="P349" s="194">
        <f>O349*H349</f>
        <v>0</v>
      </c>
      <c r="Q349" s="194">
        <v>0</v>
      </c>
      <c r="R349" s="194">
        <f>Q349*H349</f>
        <v>0</v>
      </c>
      <c r="S349" s="194">
        <v>0</v>
      </c>
      <c r="T349" s="19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6" t="s">
        <v>433</v>
      </c>
      <c r="AT349" s="196" t="s">
        <v>430</v>
      </c>
      <c r="AU349" s="196" t="s">
        <v>86</v>
      </c>
      <c r="AY349" s="16" t="s">
        <v>125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6" t="s">
        <v>84</v>
      </c>
      <c r="BK349" s="197">
        <f>ROUND(I349*H349,2)</f>
        <v>0</v>
      </c>
      <c r="BL349" s="16" t="s">
        <v>433</v>
      </c>
      <c r="BM349" s="196" t="s">
        <v>561</v>
      </c>
    </row>
    <row r="350" spans="1:65" s="2" customFormat="1">
      <c r="A350" s="33"/>
      <c r="B350" s="34"/>
      <c r="C350" s="35"/>
      <c r="D350" s="198" t="s">
        <v>135</v>
      </c>
      <c r="E350" s="35"/>
      <c r="F350" s="199" t="s">
        <v>560</v>
      </c>
      <c r="G350" s="35"/>
      <c r="H350" s="35"/>
      <c r="I350" s="200"/>
      <c r="J350" s="35"/>
      <c r="K350" s="35"/>
      <c r="L350" s="38"/>
      <c r="M350" s="201"/>
      <c r="N350" s="202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135</v>
      </c>
      <c r="AU350" s="16" t="s">
        <v>86</v>
      </c>
    </row>
    <row r="351" spans="1:65" s="2" customFormat="1" ht="16.5" customHeight="1">
      <c r="A351" s="33"/>
      <c r="B351" s="34"/>
      <c r="C351" s="226" t="s">
        <v>562</v>
      </c>
      <c r="D351" s="226" t="s">
        <v>430</v>
      </c>
      <c r="E351" s="227" t="s">
        <v>563</v>
      </c>
      <c r="F351" s="228" t="s">
        <v>564</v>
      </c>
      <c r="G351" s="229" t="s">
        <v>166</v>
      </c>
      <c r="H351" s="230">
        <v>1</v>
      </c>
      <c r="I351" s="231"/>
      <c r="J351" s="232">
        <f>ROUND(I351*H351,2)</f>
        <v>0</v>
      </c>
      <c r="K351" s="228" t="s">
        <v>132</v>
      </c>
      <c r="L351" s="233"/>
      <c r="M351" s="234" t="s">
        <v>1</v>
      </c>
      <c r="N351" s="235" t="s">
        <v>42</v>
      </c>
      <c r="O351" s="70"/>
      <c r="P351" s="194">
        <f>O351*H351</f>
        <v>0</v>
      </c>
      <c r="Q351" s="194">
        <v>0.17</v>
      </c>
      <c r="R351" s="194">
        <f>Q351*H351</f>
        <v>0.17</v>
      </c>
      <c r="S351" s="194">
        <v>0</v>
      </c>
      <c r="T351" s="195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6" t="s">
        <v>433</v>
      </c>
      <c r="AT351" s="196" t="s">
        <v>430</v>
      </c>
      <c r="AU351" s="196" t="s">
        <v>86</v>
      </c>
      <c r="AY351" s="16" t="s">
        <v>125</v>
      </c>
      <c r="BE351" s="197">
        <f>IF(N351="základní",J351,0)</f>
        <v>0</v>
      </c>
      <c r="BF351" s="197">
        <f>IF(N351="snížená",J351,0)</f>
        <v>0</v>
      </c>
      <c r="BG351" s="197">
        <f>IF(N351="zákl. přenesená",J351,0)</f>
        <v>0</v>
      </c>
      <c r="BH351" s="197">
        <f>IF(N351="sníž. přenesená",J351,0)</f>
        <v>0</v>
      </c>
      <c r="BI351" s="197">
        <f>IF(N351="nulová",J351,0)</f>
        <v>0</v>
      </c>
      <c r="BJ351" s="16" t="s">
        <v>84</v>
      </c>
      <c r="BK351" s="197">
        <f>ROUND(I351*H351,2)</f>
        <v>0</v>
      </c>
      <c r="BL351" s="16" t="s">
        <v>433</v>
      </c>
      <c r="BM351" s="196" t="s">
        <v>565</v>
      </c>
    </row>
    <row r="352" spans="1:65" s="2" customFormat="1">
      <c r="A352" s="33"/>
      <c r="B352" s="34"/>
      <c r="C352" s="35"/>
      <c r="D352" s="198" t="s">
        <v>135</v>
      </c>
      <c r="E352" s="35"/>
      <c r="F352" s="199" t="s">
        <v>564</v>
      </c>
      <c r="G352" s="35"/>
      <c r="H352" s="35"/>
      <c r="I352" s="200"/>
      <c r="J352" s="35"/>
      <c r="K352" s="35"/>
      <c r="L352" s="38"/>
      <c r="M352" s="201"/>
      <c r="N352" s="202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135</v>
      </c>
      <c r="AU352" s="16" t="s">
        <v>86</v>
      </c>
    </row>
    <row r="353" spans="1:65" s="2" customFormat="1" ht="16.5" customHeight="1">
      <c r="A353" s="33"/>
      <c r="B353" s="34"/>
      <c r="C353" s="226" t="s">
        <v>566</v>
      </c>
      <c r="D353" s="226" t="s">
        <v>430</v>
      </c>
      <c r="E353" s="227" t="s">
        <v>567</v>
      </c>
      <c r="F353" s="228" t="s">
        <v>568</v>
      </c>
      <c r="G353" s="229" t="s">
        <v>153</v>
      </c>
      <c r="H353" s="230">
        <v>7.0000000000000007E-2</v>
      </c>
      <c r="I353" s="231"/>
      <c r="J353" s="232">
        <f>ROUND(I353*H353,2)</f>
        <v>0</v>
      </c>
      <c r="K353" s="228" t="s">
        <v>132</v>
      </c>
      <c r="L353" s="233"/>
      <c r="M353" s="234" t="s">
        <v>1</v>
      </c>
      <c r="N353" s="235" t="s">
        <v>42</v>
      </c>
      <c r="O353" s="70"/>
      <c r="P353" s="194">
        <f>O353*H353</f>
        <v>0</v>
      </c>
      <c r="Q353" s="194">
        <v>2.4289999999999998</v>
      </c>
      <c r="R353" s="194">
        <f>Q353*H353</f>
        <v>0.17003000000000001</v>
      </c>
      <c r="S353" s="194">
        <v>0</v>
      </c>
      <c r="T353" s="195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6" t="s">
        <v>433</v>
      </c>
      <c r="AT353" s="196" t="s">
        <v>430</v>
      </c>
      <c r="AU353" s="196" t="s">
        <v>86</v>
      </c>
      <c r="AY353" s="16" t="s">
        <v>125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6" t="s">
        <v>84</v>
      </c>
      <c r="BK353" s="197">
        <f>ROUND(I353*H353,2)</f>
        <v>0</v>
      </c>
      <c r="BL353" s="16" t="s">
        <v>433</v>
      </c>
      <c r="BM353" s="196" t="s">
        <v>569</v>
      </c>
    </row>
    <row r="354" spans="1:65" s="2" customFormat="1">
      <c r="A354" s="33"/>
      <c r="B354" s="34"/>
      <c r="C354" s="35"/>
      <c r="D354" s="198" t="s">
        <v>135</v>
      </c>
      <c r="E354" s="35"/>
      <c r="F354" s="199" t="s">
        <v>568</v>
      </c>
      <c r="G354" s="35"/>
      <c r="H354" s="35"/>
      <c r="I354" s="200"/>
      <c r="J354" s="35"/>
      <c r="K354" s="35"/>
      <c r="L354" s="38"/>
      <c r="M354" s="201"/>
      <c r="N354" s="202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135</v>
      </c>
      <c r="AU354" s="16" t="s">
        <v>86</v>
      </c>
    </row>
    <row r="355" spans="1:65" s="2" customFormat="1" ht="16.5" customHeight="1">
      <c r="A355" s="33"/>
      <c r="B355" s="34"/>
      <c r="C355" s="226" t="s">
        <v>570</v>
      </c>
      <c r="D355" s="226" t="s">
        <v>430</v>
      </c>
      <c r="E355" s="227" t="s">
        <v>571</v>
      </c>
      <c r="F355" s="228" t="s">
        <v>572</v>
      </c>
      <c r="G355" s="229" t="s">
        <v>166</v>
      </c>
      <c r="H355" s="230">
        <v>1</v>
      </c>
      <c r="I355" s="231"/>
      <c r="J355" s="232">
        <f>ROUND(I355*H355,2)</f>
        <v>0</v>
      </c>
      <c r="K355" s="228" t="s">
        <v>1</v>
      </c>
      <c r="L355" s="233"/>
      <c r="M355" s="234" t="s">
        <v>1</v>
      </c>
      <c r="N355" s="235" t="s">
        <v>42</v>
      </c>
      <c r="O355" s="70"/>
      <c r="P355" s="194">
        <f>O355*H355</f>
        <v>0</v>
      </c>
      <c r="Q355" s="194">
        <v>5.0000000000000001E-3</v>
      </c>
      <c r="R355" s="194">
        <f>Q355*H355</f>
        <v>5.0000000000000001E-3</v>
      </c>
      <c r="S355" s="194">
        <v>0</v>
      </c>
      <c r="T355" s="19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6" t="s">
        <v>433</v>
      </c>
      <c r="AT355" s="196" t="s">
        <v>430</v>
      </c>
      <c r="AU355" s="196" t="s">
        <v>86</v>
      </c>
      <c r="AY355" s="16" t="s">
        <v>125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6" t="s">
        <v>84</v>
      </c>
      <c r="BK355" s="197">
        <f>ROUND(I355*H355,2)</f>
        <v>0</v>
      </c>
      <c r="BL355" s="16" t="s">
        <v>433</v>
      </c>
      <c r="BM355" s="196" t="s">
        <v>573</v>
      </c>
    </row>
    <row r="356" spans="1:65" s="2" customFormat="1">
      <c r="A356" s="33"/>
      <c r="B356" s="34"/>
      <c r="C356" s="35"/>
      <c r="D356" s="198" t="s">
        <v>135</v>
      </c>
      <c r="E356" s="35"/>
      <c r="F356" s="199" t="s">
        <v>574</v>
      </c>
      <c r="G356" s="35"/>
      <c r="H356" s="35"/>
      <c r="I356" s="200"/>
      <c r="J356" s="35"/>
      <c r="K356" s="35"/>
      <c r="L356" s="38"/>
      <c r="M356" s="201"/>
      <c r="N356" s="202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135</v>
      </c>
      <c r="AU356" s="16" t="s">
        <v>86</v>
      </c>
    </row>
    <row r="357" spans="1:65" s="2" customFormat="1" ht="16.5" customHeight="1">
      <c r="A357" s="33"/>
      <c r="B357" s="34"/>
      <c r="C357" s="226" t="s">
        <v>575</v>
      </c>
      <c r="D357" s="226" t="s">
        <v>430</v>
      </c>
      <c r="E357" s="227" t="s">
        <v>576</v>
      </c>
      <c r="F357" s="228" t="s">
        <v>577</v>
      </c>
      <c r="G357" s="229" t="s">
        <v>166</v>
      </c>
      <c r="H357" s="230">
        <v>2</v>
      </c>
      <c r="I357" s="231"/>
      <c r="J357" s="232">
        <f>ROUND(I357*H357,2)</f>
        <v>0</v>
      </c>
      <c r="K357" s="228" t="s">
        <v>132</v>
      </c>
      <c r="L357" s="233"/>
      <c r="M357" s="234" t="s">
        <v>1</v>
      </c>
      <c r="N357" s="235" t="s">
        <v>42</v>
      </c>
      <c r="O357" s="70"/>
      <c r="P357" s="194">
        <f>O357*H357</f>
        <v>0</v>
      </c>
      <c r="Q357" s="194">
        <v>1.4999999999999999E-4</v>
      </c>
      <c r="R357" s="194">
        <f>Q357*H357</f>
        <v>2.9999999999999997E-4</v>
      </c>
      <c r="S357" s="194">
        <v>0</v>
      </c>
      <c r="T357" s="195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6" t="s">
        <v>433</v>
      </c>
      <c r="AT357" s="196" t="s">
        <v>430</v>
      </c>
      <c r="AU357" s="196" t="s">
        <v>86</v>
      </c>
      <c r="AY357" s="16" t="s">
        <v>125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6" t="s">
        <v>84</v>
      </c>
      <c r="BK357" s="197">
        <f>ROUND(I357*H357,2)</f>
        <v>0</v>
      </c>
      <c r="BL357" s="16" t="s">
        <v>433</v>
      </c>
      <c r="BM357" s="196" t="s">
        <v>578</v>
      </c>
    </row>
    <row r="358" spans="1:65" s="2" customFormat="1">
      <c r="A358" s="33"/>
      <c r="B358" s="34"/>
      <c r="C358" s="35"/>
      <c r="D358" s="198" t="s">
        <v>135</v>
      </c>
      <c r="E358" s="35"/>
      <c r="F358" s="199" t="s">
        <v>577</v>
      </c>
      <c r="G358" s="35"/>
      <c r="H358" s="35"/>
      <c r="I358" s="200"/>
      <c r="J358" s="35"/>
      <c r="K358" s="35"/>
      <c r="L358" s="38"/>
      <c r="M358" s="201"/>
      <c r="N358" s="202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135</v>
      </c>
      <c r="AU358" s="16" t="s">
        <v>86</v>
      </c>
    </row>
    <row r="359" spans="1:65" s="2" customFormat="1" ht="16.5" customHeight="1">
      <c r="A359" s="33"/>
      <c r="B359" s="34"/>
      <c r="C359" s="226" t="s">
        <v>579</v>
      </c>
      <c r="D359" s="226" t="s">
        <v>430</v>
      </c>
      <c r="E359" s="227" t="s">
        <v>580</v>
      </c>
      <c r="F359" s="228" t="s">
        <v>581</v>
      </c>
      <c r="G359" s="229" t="s">
        <v>166</v>
      </c>
      <c r="H359" s="230">
        <v>1</v>
      </c>
      <c r="I359" s="231"/>
      <c r="J359" s="232">
        <f>ROUND(I359*H359,2)</f>
        <v>0</v>
      </c>
      <c r="K359" s="228" t="s">
        <v>132</v>
      </c>
      <c r="L359" s="233"/>
      <c r="M359" s="234" t="s">
        <v>1</v>
      </c>
      <c r="N359" s="235" t="s">
        <v>42</v>
      </c>
      <c r="O359" s="70"/>
      <c r="P359" s="194">
        <f>O359*H359</f>
        <v>0</v>
      </c>
      <c r="Q359" s="194">
        <v>0</v>
      </c>
      <c r="R359" s="194">
        <f>Q359*H359</f>
        <v>0</v>
      </c>
      <c r="S359" s="194">
        <v>0</v>
      </c>
      <c r="T359" s="19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6" t="s">
        <v>433</v>
      </c>
      <c r="AT359" s="196" t="s">
        <v>430</v>
      </c>
      <c r="AU359" s="196" t="s">
        <v>86</v>
      </c>
      <c r="AY359" s="16" t="s">
        <v>125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6" t="s">
        <v>84</v>
      </c>
      <c r="BK359" s="197">
        <f>ROUND(I359*H359,2)</f>
        <v>0</v>
      </c>
      <c r="BL359" s="16" t="s">
        <v>433</v>
      </c>
      <c r="BM359" s="196" t="s">
        <v>582</v>
      </c>
    </row>
    <row r="360" spans="1:65" s="2" customFormat="1">
      <c r="A360" s="33"/>
      <c r="B360" s="34"/>
      <c r="C360" s="35"/>
      <c r="D360" s="198" t="s">
        <v>135</v>
      </c>
      <c r="E360" s="35"/>
      <c r="F360" s="199" t="s">
        <v>581</v>
      </c>
      <c r="G360" s="35"/>
      <c r="H360" s="35"/>
      <c r="I360" s="200"/>
      <c r="J360" s="35"/>
      <c r="K360" s="35"/>
      <c r="L360" s="38"/>
      <c r="M360" s="201"/>
      <c r="N360" s="202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135</v>
      </c>
      <c r="AU360" s="16" t="s">
        <v>86</v>
      </c>
    </row>
    <row r="361" spans="1:65" s="2" customFormat="1" ht="16.5" customHeight="1">
      <c r="A361" s="33"/>
      <c r="B361" s="34"/>
      <c r="C361" s="226" t="s">
        <v>583</v>
      </c>
      <c r="D361" s="226" t="s">
        <v>430</v>
      </c>
      <c r="E361" s="227" t="s">
        <v>584</v>
      </c>
      <c r="F361" s="228" t="s">
        <v>585</v>
      </c>
      <c r="G361" s="229" t="s">
        <v>131</v>
      </c>
      <c r="H361" s="230">
        <v>4</v>
      </c>
      <c r="I361" s="231"/>
      <c r="J361" s="232">
        <f>ROUND(I361*H361,2)</f>
        <v>0</v>
      </c>
      <c r="K361" s="228" t="s">
        <v>132</v>
      </c>
      <c r="L361" s="233"/>
      <c r="M361" s="234" t="s">
        <v>1</v>
      </c>
      <c r="N361" s="235" t="s">
        <v>42</v>
      </c>
      <c r="O361" s="70"/>
      <c r="P361" s="194">
        <f>O361*H361</f>
        <v>0</v>
      </c>
      <c r="Q361" s="194">
        <v>3.2000000000000002E-3</v>
      </c>
      <c r="R361" s="194">
        <f>Q361*H361</f>
        <v>1.2800000000000001E-2</v>
      </c>
      <c r="S361" s="194">
        <v>0</v>
      </c>
      <c r="T361" s="195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6" t="s">
        <v>433</v>
      </c>
      <c r="AT361" s="196" t="s">
        <v>430</v>
      </c>
      <c r="AU361" s="196" t="s">
        <v>86</v>
      </c>
      <c r="AY361" s="16" t="s">
        <v>125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6" t="s">
        <v>84</v>
      </c>
      <c r="BK361" s="197">
        <f>ROUND(I361*H361,2)</f>
        <v>0</v>
      </c>
      <c r="BL361" s="16" t="s">
        <v>433</v>
      </c>
      <c r="BM361" s="196" t="s">
        <v>586</v>
      </c>
    </row>
    <row r="362" spans="1:65" s="2" customFormat="1">
      <c r="A362" s="33"/>
      <c r="B362" s="34"/>
      <c r="C362" s="35"/>
      <c r="D362" s="198" t="s">
        <v>135</v>
      </c>
      <c r="E362" s="35"/>
      <c r="F362" s="199" t="s">
        <v>585</v>
      </c>
      <c r="G362" s="35"/>
      <c r="H362" s="35"/>
      <c r="I362" s="200"/>
      <c r="J362" s="35"/>
      <c r="K362" s="35"/>
      <c r="L362" s="38"/>
      <c r="M362" s="201"/>
      <c r="N362" s="202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135</v>
      </c>
      <c r="AU362" s="16" t="s">
        <v>86</v>
      </c>
    </row>
    <row r="363" spans="1:65" s="2" customFormat="1" ht="16.5" customHeight="1">
      <c r="A363" s="33"/>
      <c r="B363" s="34"/>
      <c r="C363" s="226" t="s">
        <v>587</v>
      </c>
      <c r="D363" s="226" t="s">
        <v>430</v>
      </c>
      <c r="E363" s="227" t="s">
        <v>588</v>
      </c>
      <c r="F363" s="228" t="s">
        <v>589</v>
      </c>
      <c r="G363" s="229" t="s">
        <v>166</v>
      </c>
      <c r="H363" s="230">
        <v>1</v>
      </c>
      <c r="I363" s="231"/>
      <c r="J363" s="232">
        <f>ROUND(I363*H363,2)</f>
        <v>0</v>
      </c>
      <c r="K363" s="228" t="s">
        <v>132</v>
      </c>
      <c r="L363" s="233"/>
      <c r="M363" s="234" t="s">
        <v>1</v>
      </c>
      <c r="N363" s="235" t="s">
        <v>42</v>
      </c>
      <c r="O363" s="70"/>
      <c r="P363" s="194">
        <f>O363*H363</f>
        <v>0</v>
      </c>
      <c r="Q363" s="194">
        <v>0</v>
      </c>
      <c r="R363" s="194">
        <f>Q363*H363</f>
        <v>0</v>
      </c>
      <c r="S363" s="194">
        <v>0</v>
      </c>
      <c r="T363" s="19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6" t="s">
        <v>433</v>
      </c>
      <c r="AT363" s="196" t="s">
        <v>430</v>
      </c>
      <c r="AU363" s="196" t="s">
        <v>86</v>
      </c>
      <c r="AY363" s="16" t="s">
        <v>125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6" t="s">
        <v>84</v>
      </c>
      <c r="BK363" s="197">
        <f>ROUND(I363*H363,2)</f>
        <v>0</v>
      </c>
      <c r="BL363" s="16" t="s">
        <v>433</v>
      </c>
      <c r="BM363" s="196" t="s">
        <v>590</v>
      </c>
    </row>
    <row r="364" spans="1:65" s="2" customFormat="1">
      <c r="A364" s="33"/>
      <c r="B364" s="34"/>
      <c r="C364" s="35"/>
      <c r="D364" s="198" t="s">
        <v>135</v>
      </c>
      <c r="E364" s="35"/>
      <c r="F364" s="199" t="s">
        <v>589</v>
      </c>
      <c r="G364" s="35"/>
      <c r="H364" s="35"/>
      <c r="I364" s="200"/>
      <c r="J364" s="35"/>
      <c r="K364" s="35"/>
      <c r="L364" s="38"/>
      <c r="M364" s="201"/>
      <c r="N364" s="202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135</v>
      </c>
      <c r="AU364" s="16" t="s">
        <v>86</v>
      </c>
    </row>
    <row r="365" spans="1:65" s="2" customFormat="1" ht="16.5" customHeight="1">
      <c r="A365" s="33"/>
      <c r="B365" s="34"/>
      <c r="C365" s="226" t="s">
        <v>591</v>
      </c>
      <c r="D365" s="226" t="s">
        <v>430</v>
      </c>
      <c r="E365" s="227" t="s">
        <v>592</v>
      </c>
      <c r="F365" s="228" t="s">
        <v>593</v>
      </c>
      <c r="G365" s="229" t="s">
        <v>166</v>
      </c>
      <c r="H365" s="230">
        <v>1</v>
      </c>
      <c r="I365" s="231"/>
      <c r="J365" s="232">
        <f>ROUND(I365*H365,2)</f>
        <v>0</v>
      </c>
      <c r="K365" s="228" t="s">
        <v>132</v>
      </c>
      <c r="L365" s="233"/>
      <c r="M365" s="234" t="s">
        <v>1</v>
      </c>
      <c r="N365" s="235" t="s">
        <v>42</v>
      </c>
      <c r="O365" s="70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6" t="s">
        <v>433</v>
      </c>
      <c r="AT365" s="196" t="s">
        <v>430</v>
      </c>
      <c r="AU365" s="196" t="s">
        <v>86</v>
      </c>
      <c r="AY365" s="16" t="s">
        <v>125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6" t="s">
        <v>84</v>
      </c>
      <c r="BK365" s="197">
        <f>ROUND(I365*H365,2)</f>
        <v>0</v>
      </c>
      <c r="BL365" s="16" t="s">
        <v>433</v>
      </c>
      <c r="BM365" s="196" t="s">
        <v>594</v>
      </c>
    </row>
    <row r="366" spans="1:65" s="2" customFormat="1">
      <c r="A366" s="33"/>
      <c r="B366" s="34"/>
      <c r="C366" s="35"/>
      <c r="D366" s="198" t="s">
        <v>135</v>
      </c>
      <c r="E366" s="35"/>
      <c r="F366" s="199" t="s">
        <v>593</v>
      </c>
      <c r="G366" s="35"/>
      <c r="H366" s="35"/>
      <c r="I366" s="200"/>
      <c r="J366" s="35"/>
      <c r="K366" s="35"/>
      <c r="L366" s="38"/>
      <c r="M366" s="201"/>
      <c r="N366" s="202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135</v>
      </c>
      <c r="AU366" s="16" t="s">
        <v>86</v>
      </c>
    </row>
    <row r="367" spans="1:65" s="2" customFormat="1" ht="16.5" customHeight="1">
      <c r="A367" s="33"/>
      <c r="B367" s="34"/>
      <c r="C367" s="226" t="s">
        <v>595</v>
      </c>
      <c r="D367" s="226" t="s">
        <v>430</v>
      </c>
      <c r="E367" s="227" t="s">
        <v>596</v>
      </c>
      <c r="F367" s="228" t="s">
        <v>597</v>
      </c>
      <c r="G367" s="229" t="s">
        <v>166</v>
      </c>
      <c r="H367" s="230">
        <v>1</v>
      </c>
      <c r="I367" s="231"/>
      <c r="J367" s="232">
        <f>ROUND(I367*H367,2)</f>
        <v>0</v>
      </c>
      <c r="K367" s="228" t="s">
        <v>132</v>
      </c>
      <c r="L367" s="233"/>
      <c r="M367" s="234" t="s">
        <v>1</v>
      </c>
      <c r="N367" s="235" t="s">
        <v>42</v>
      </c>
      <c r="O367" s="70"/>
      <c r="P367" s="194">
        <f>O367*H367</f>
        <v>0</v>
      </c>
      <c r="Q367" s="194">
        <v>0</v>
      </c>
      <c r="R367" s="194">
        <f>Q367*H367</f>
        <v>0</v>
      </c>
      <c r="S367" s="194">
        <v>0</v>
      </c>
      <c r="T367" s="195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6" t="s">
        <v>433</v>
      </c>
      <c r="AT367" s="196" t="s">
        <v>430</v>
      </c>
      <c r="AU367" s="196" t="s">
        <v>86</v>
      </c>
      <c r="AY367" s="16" t="s">
        <v>125</v>
      </c>
      <c r="BE367" s="197">
        <f>IF(N367="základní",J367,0)</f>
        <v>0</v>
      </c>
      <c r="BF367" s="197">
        <f>IF(N367="snížená",J367,0)</f>
        <v>0</v>
      </c>
      <c r="BG367" s="197">
        <f>IF(N367="zákl. přenesená",J367,0)</f>
        <v>0</v>
      </c>
      <c r="BH367" s="197">
        <f>IF(N367="sníž. přenesená",J367,0)</f>
        <v>0</v>
      </c>
      <c r="BI367" s="197">
        <f>IF(N367="nulová",J367,0)</f>
        <v>0</v>
      </c>
      <c r="BJ367" s="16" t="s">
        <v>84</v>
      </c>
      <c r="BK367" s="197">
        <f>ROUND(I367*H367,2)</f>
        <v>0</v>
      </c>
      <c r="BL367" s="16" t="s">
        <v>433</v>
      </c>
      <c r="BM367" s="196" t="s">
        <v>598</v>
      </c>
    </row>
    <row r="368" spans="1:65" s="2" customFormat="1">
      <c r="A368" s="33"/>
      <c r="B368" s="34"/>
      <c r="C368" s="35"/>
      <c r="D368" s="198" t="s">
        <v>135</v>
      </c>
      <c r="E368" s="35"/>
      <c r="F368" s="199" t="s">
        <v>597</v>
      </c>
      <c r="G368" s="35"/>
      <c r="H368" s="35"/>
      <c r="I368" s="200"/>
      <c r="J368" s="35"/>
      <c r="K368" s="35"/>
      <c r="L368" s="38"/>
      <c r="M368" s="201"/>
      <c r="N368" s="202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135</v>
      </c>
      <c r="AU368" s="16" t="s">
        <v>86</v>
      </c>
    </row>
    <row r="369" spans="1:65" s="2" customFormat="1" ht="16.5" customHeight="1">
      <c r="A369" s="33"/>
      <c r="B369" s="34"/>
      <c r="C369" s="226" t="s">
        <v>599</v>
      </c>
      <c r="D369" s="226" t="s">
        <v>430</v>
      </c>
      <c r="E369" s="227" t="s">
        <v>495</v>
      </c>
      <c r="F369" s="228" t="s">
        <v>496</v>
      </c>
      <c r="G369" s="229" t="s">
        <v>166</v>
      </c>
      <c r="H369" s="230">
        <v>240</v>
      </c>
      <c r="I369" s="231"/>
      <c r="J369" s="232">
        <f>ROUND(I369*H369,2)</f>
        <v>0</v>
      </c>
      <c r="K369" s="228" t="s">
        <v>132</v>
      </c>
      <c r="L369" s="233"/>
      <c r="M369" s="234" t="s">
        <v>1</v>
      </c>
      <c r="N369" s="235" t="s">
        <v>42</v>
      </c>
      <c r="O369" s="70"/>
      <c r="P369" s="194">
        <f>O369*H369</f>
        <v>0</v>
      </c>
      <c r="Q369" s="194">
        <v>1.8000000000000001E-4</v>
      </c>
      <c r="R369" s="194">
        <f>Q369*H369</f>
        <v>4.3200000000000002E-2</v>
      </c>
      <c r="S369" s="194">
        <v>0</v>
      </c>
      <c r="T369" s="19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6" t="s">
        <v>433</v>
      </c>
      <c r="AT369" s="196" t="s">
        <v>430</v>
      </c>
      <c r="AU369" s="196" t="s">
        <v>86</v>
      </c>
      <c r="AY369" s="16" t="s">
        <v>125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6" t="s">
        <v>84</v>
      </c>
      <c r="BK369" s="197">
        <f>ROUND(I369*H369,2)</f>
        <v>0</v>
      </c>
      <c r="BL369" s="16" t="s">
        <v>433</v>
      </c>
      <c r="BM369" s="196" t="s">
        <v>600</v>
      </c>
    </row>
    <row r="370" spans="1:65" s="2" customFormat="1">
      <c r="A370" s="33"/>
      <c r="B370" s="34"/>
      <c r="C370" s="35"/>
      <c r="D370" s="198" t="s">
        <v>135</v>
      </c>
      <c r="E370" s="35"/>
      <c r="F370" s="199" t="s">
        <v>496</v>
      </c>
      <c r="G370" s="35"/>
      <c r="H370" s="35"/>
      <c r="I370" s="200"/>
      <c r="J370" s="35"/>
      <c r="K370" s="35"/>
      <c r="L370" s="38"/>
      <c r="M370" s="201"/>
      <c r="N370" s="202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135</v>
      </c>
      <c r="AU370" s="16" t="s">
        <v>86</v>
      </c>
    </row>
    <row r="371" spans="1:65" s="2" customFormat="1" ht="16.5" customHeight="1">
      <c r="A371" s="33"/>
      <c r="B371" s="34"/>
      <c r="C371" s="226" t="s">
        <v>601</v>
      </c>
      <c r="D371" s="226" t="s">
        <v>430</v>
      </c>
      <c r="E371" s="227" t="s">
        <v>602</v>
      </c>
      <c r="F371" s="228" t="s">
        <v>603</v>
      </c>
      <c r="G371" s="229" t="s">
        <v>166</v>
      </c>
      <c r="H371" s="230">
        <v>480</v>
      </c>
      <c r="I371" s="231"/>
      <c r="J371" s="232">
        <f>ROUND(I371*H371,2)</f>
        <v>0</v>
      </c>
      <c r="K371" s="228" t="s">
        <v>132</v>
      </c>
      <c r="L371" s="233"/>
      <c r="M371" s="234" t="s">
        <v>1</v>
      </c>
      <c r="N371" s="235" t="s">
        <v>42</v>
      </c>
      <c r="O371" s="70"/>
      <c r="P371" s="194">
        <f>O371*H371</f>
        <v>0</v>
      </c>
      <c r="Q371" s="194">
        <v>5.0000000000000002E-5</v>
      </c>
      <c r="R371" s="194">
        <f>Q371*H371</f>
        <v>2.4E-2</v>
      </c>
      <c r="S371" s="194">
        <v>0</v>
      </c>
      <c r="T371" s="195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6" t="s">
        <v>433</v>
      </c>
      <c r="AT371" s="196" t="s">
        <v>430</v>
      </c>
      <c r="AU371" s="196" t="s">
        <v>86</v>
      </c>
      <c r="AY371" s="16" t="s">
        <v>125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6" t="s">
        <v>84</v>
      </c>
      <c r="BK371" s="197">
        <f>ROUND(I371*H371,2)</f>
        <v>0</v>
      </c>
      <c r="BL371" s="16" t="s">
        <v>433</v>
      </c>
      <c r="BM371" s="196" t="s">
        <v>604</v>
      </c>
    </row>
    <row r="372" spans="1:65" s="2" customFormat="1">
      <c r="A372" s="33"/>
      <c r="B372" s="34"/>
      <c r="C372" s="35"/>
      <c r="D372" s="198" t="s">
        <v>135</v>
      </c>
      <c r="E372" s="35"/>
      <c r="F372" s="199" t="s">
        <v>603</v>
      </c>
      <c r="G372" s="35"/>
      <c r="H372" s="35"/>
      <c r="I372" s="200"/>
      <c r="J372" s="35"/>
      <c r="K372" s="35"/>
      <c r="L372" s="38"/>
      <c r="M372" s="201"/>
      <c r="N372" s="202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135</v>
      </c>
      <c r="AU372" s="16" t="s">
        <v>86</v>
      </c>
    </row>
    <row r="373" spans="1:65" s="2" customFormat="1" ht="16.5" customHeight="1">
      <c r="A373" s="33"/>
      <c r="B373" s="34"/>
      <c r="C373" s="226" t="s">
        <v>605</v>
      </c>
      <c r="D373" s="226" t="s">
        <v>430</v>
      </c>
      <c r="E373" s="227" t="s">
        <v>606</v>
      </c>
      <c r="F373" s="228" t="s">
        <v>607</v>
      </c>
      <c r="G373" s="229" t="s">
        <v>166</v>
      </c>
      <c r="H373" s="230">
        <v>480</v>
      </c>
      <c r="I373" s="231"/>
      <c r="J373" s="232">
        <f>ROUND(I373*H373,2)</f>
        <v>0</v>
      </c>
      <c r="K373" s="228" t="s">
        <v>132</v>
      </c>
      <c r="L373" s="233"/>
      <c r="M373" s="234" t="s">
        <v>1</v>
      </c>
      <c r="N373" s="235" t="s">
        <v>42</v>
      </c>
      <c r="O373" s="70"/>
      <c r="P373" s="194">
        <f>O373*H373</f>
        <v>0</v>
      </c>
      <c r="Q373" s="194">
        <v>4.0999999999999999E-4</v>
      </c>
      <c r="R373" s="194">
        <f>Q373*H373</f>
        <v>0.1968</v>
      </c>
      <c r="S373" s="194">
        <v>0</v>
      </c>
      <c r="T373" s="19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6" t="s">
        <v>433</v>
      </c>
      <c r="AT373" s="196" t="s">
        <v>430</v>
      </c>
      <c r="AU373" s="196" t="s">
        <v>86</v>
      </c>
      <c r="AY373" s="16" t="s">
        <v>125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6" t="s">
        <v>84</v>
      </c>
      <c r="BK373" s="197">
        <f>ROUND(I373*H373,2)</f>
        <v>0</v>
      </c>
      <c r="BL373" s="16" t="s">
        <v>433</v>
      </c>
      <c r="BM373" s="196" t="s">
        <v>608</v>
      </c>
    </row>
    <row r="374" spans="1:65" s="2" customFormat="1">
      <c r="A374" s="33"/>
      <c r="B374" s="34"/>
      <c r="C374" s="35"/>
      <c r="D374" s="198" t="s">
        <v>135</v>
      </c>
      <c r="E374" s="35"/>
      <c r="F374" s="199" t="s">
        <v>607</v>
      </c>
      <c r="G374" s="35"/>
      <c r="H374" s="35"/>
      <c r="I374" s="200"/>
      <c r="J374" s="35"/>
      <c r="K374" s="35"/>
      <c r="L374" s="38"/>
      <c r="M374" s="201"/>
      <c r="N374" s="202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135</v>
      </c>
      <c r="AU374" s="16" t="s">
        <v>86</v>
      </c>
    </row>
    <row r="375" spans="1:65" s="2" customFormat="1" ht="16.5" customHeight="1">
      <c r="A375" s="33"/>
      <c r="B375" s="34"/>
      <c r="C375" s="226" t="s">
        <v>609</v>
      </c>
      <c r="D375" s="226" t="s">
        <v>430</v>
      </c>
      <c r="E375" s="227" t="s">
        <v>544</v>
      </c>
      <c r="F375" s="228" t="s">
        <v>545</v>
      </c>
      <c r="G375" s="229" t="s">
        <v>166</v>
      </c>
      <c r="H375" s="230">
        <v>480</v>
      </c>
      <c r="I375" s="231"/>
      <c r="J375" s="232">
        <f>ROUND(I375*H375,2)</f>
        <v>0</v>
      </c>
      <c r="K375" s="228" t="s">
        <v>132</v>
      </c>
      <c r="L375" s="233"/>
      <c r="M375" s="234" t="s">
        <v>1</v>
      </c>
      <c r="N375" s="235" t="s">
        <v>42</v>
      </c>
      <c r="O375" s="70"/>
      <c r="P375" s="194">
        <f>O375*H375</f>
        <v>0</v>
      </c>
      <c r="Q375" s="194">
        <v>1.4999999999999999E-4</v>
      </c>
      <c r="R375" s="194">
        <f>Q375*H375</f>
        <v>7.1999999999999995E-2</v>
      </c>
      <c r="S375" s="194">
        <v>0</v>
      </c>
      <c r="T375" s="195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6" t="s">
        <v>433</v>
      </c>
      <c r="AT375" s="196" t="s">
        <v>430</v>
      </c>
      <c r="AU375" s="196" t="s">
        <v>86</v>
      </c>
      <c r="AY375" s="16" t="s">
        <v>125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6" t="s">
        <v>84</v>
      </c>
      <c r="BK375" s="197">
        <f>ROUND(I375*H375,2)</f>
        <v>0</v>
      </c>
      <c r="BL375" s="16" t="s">
        <v>433</v>
      </c>
      <c r="BM375" s="196" t="s">
        <v>610</v>
      </c>
    </row>
    <row r="376" spans="1:65" s="2" customFormat="1">
      <c r="A376" s="33"/>
      <c r="B376" s="34"/>
      <c r="C376" s="35"/>
      <c r="D376" s="198" t="s">
        <v>135</v>
      </c>
      <c r="E376" s="35"/>
      <c r="F376" s="199" t="s">
        <v>545</v>
      </c>
      <c r="G376" s="35"/>
      <c r="H376" s="35"/>
      <c r="I376" s="200"/>
      <c r="J376" s="35"/>
      <c r="K376" s="35"/>
      <c r="L376" s="38"/>
      <c r="M376" s="201"/>
      <c r="N376" s="202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135</v>
      </c>
      <c r="AU376" s="16" t="s">
        <v>86</v>
      </c>
    </row>
    <row r="377" spans="1:65" s="2" customFormat="1" ht="16.5" customHeight="1">
      <c r="A377" s="33"/>
      <c r="B377" s="34"/>
      <c r="C377" s="226" t="s">
        <v>611</v>
      </c>
      <c r="D377" s="226" t="s">
        <v>430</v>
      </c>
      <c r="E377" s="227" t="s">
        <v>490</v>
      </c>
      <c r="F377" s="228" t="s">
        <v>491</v>
      </c>
      <c r="G377" s="229" t="s">
        <v>166</v>
      </c>
      <c r="H377" s="230">
        <v>480</v>
      </c>
      <c r="I377" s="231"/>
      <c r="J377" s="232">
        <f>ROUND(I377*H377,2)</f>
        <v>0</v>
      </c>
      <c r="K377" s="228" t="s">
        <v>132</v>
      </c>
      <c r="L377" s="233"/>
      <c r="M377" s="234" t="s">
        <v>1</v>
      </c>
      <c r="N377" s="235" t="s">
        <v>42</v>
      </c>
      <c r="O377" s="70"/>
      <c r="P377" s="194">
        <f>O377*H377</f>
        <v>0</v>
      </c>
      <c r="Q377" s="194">
        <v>9.0000000000000006E-5</v>
      </c>
      <c r="R377" s="194">
        <f>Q377*H377</f>
        <v>4.3200000000000002E-2</v>
      </c>
      <c r="S377" s="194">
        <v>0</v>
      </c>
      <c r="T377" s="19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6" t="s">
        <v>433</v>
      </c>
      <c r="AT377" s="196" t="s">
        <v>430</v>
      </c>
      <c r="AU377" s="196" t="s">
        <v>86</v>
      </c>
      <c r="AY377" s="16" t="s">
        <v>125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6" t="s">
        <v>84</v>
      </c>
      <c r="BK377" s="197">
        <f>ROUND(I377*H377,2)</f>
        <v>0</v>
      </c>
      <c r="BL377" s="16" t="s">
        <v>433</v>
      </c>
      <c r="BM377" s="196" t="s">
        <v>612</v>
      </c>
    </row>
    <row r="378" spans="1:65" s="2" customFormat="1">
      <c r="A378" s="33"/>
      <c r="B378" s="34"/>
      <c r="C378" s="35"/>
      <c r="D378" s="198" t="s">
        <v>135</v>
      </c>
      <c r="E378" s="35"/>
      <c r="F378" s="199" t="s">
        <v>491</v>
      </c>
      <c r="G378" s="35"/>
      <c r="H378" s="35"/>
      <c r="I378" s="200"/>
      <c r="J378" s="35"/>
      <c r="K378" s="35"/>
      <c r="L378" s="38"/>
      <c r="M378" s="201"/>
      <c r="N378" s="202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135</v>
      </c>
      <c r="AU378" s="16" t="s">
        <v>86</v>
      </c>
    </row>
    <row r="379" spans="1:65" s="2" customFormat="1" ht="16.5" customHeight="1">
      <c r="A379" s="33"/>
      <c r="B379" s="34"/>
      <c r="C379" s="226" t="s">
        <v>613</v>
      </c>
      <c r="D379" s="226" t="s">
        <v>430</v>
      </c>
      <c r="E379" s="227" t="s">
        <v>536</v>
      </c>
      <c r="F379" s="228" t="s">
        <v>537</v>
      </c>
      <c r="G379" s="229" t="s">
        <v>166</v>
      </c>
      <c r="H379" s="230">
        <v>4</v>
      </c>
      <c r="I379" s="231"/>
      <c r="J379" s="232">
        <f>ROUND(I379*H379,2)</f>
        <v>0</v>
      </c>
      <c r="K379" s="228" t="s">
        <v>132</v>
      </c>
      <c r="L379" s="233"/>
      <c r="M379" s="234" t="s">
        <v>1</v>
      </c>
      <c r="N379" s="235" t="s">
        <v>42</v>
      </c>
      <c r="O379" s="70"/>
      <c r="P379" s="194">
        <f>O379*H379</f>
        <v>0</v>
      </c>
      <c r="Q379" s="194">
        <v>1.796E-2</v>
      </c>
      <c r="R379" s="194">
        <f>Q379*H379</f>
        <v>7.1840000000000001E-2</v>
      </c>
      <c r="S379" s="194">
        <v>0</v>
      </c>
      <c r="T379" s="195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6" t="s">
        <v>433</v>
      </c>
      <c r="AT379" s="196" t="s">
        <v>430</v>
      </c>
      <c r="AU379" s="196" t="s">
        <v>86</v>
      </c>
      <c r="AY379" s="16" t="s">
        <v>125</v>
      </c>
      <c r="BE379" s="197">
        <f>IF(N379="základní",J379,0)</f>
        <v>0</v>
      </c>
      <c r="BF379" s="197">
        <f>IF(N379="snížená",J379,0)</f>
        <v>0</v>
      </c>
      <c r="BG379" s="197">
        <f>IF(N379="zákl. přenesená",J379,0)</f>
        <v>0</v>
      </c>
      <c r="BH379" s="197">
        <f>IF(N379="sníž. přenesená",J379,0)</f>
        <v>0</v>
      </c>
      <c r="BI379" s="197">
        <f>IF(N379="nulová",J379,0)</f>
        <v>0</v>
      </c>
      <c r="BJ379" s="16" t="s">
        <v>84</v>
      </c>
      <c r="BK379" s="197">
        <f>ROUND(I379*H379,2)</f>
        <v>0</v>
      </c>
      <c r="BL379" s="16" t="s">
        <v>433</v>
      </c>
      <c r="BM379" s="196" t="s">
        <v>614</v>
      </c>
    </row>
    <row r="380" spans="1:65" s="2" customFormat="1">
      <c r="A380" s="33"/>
      <c r="B380" s="34"/>
      <c r="C380" s="35"/>
      <c r="D380" s="198" t="s">
        <v>135</v>
      </c>
      <c r="E380" s="35"/>
      <c r="F380" s="199" t="s">
        <v>537</v>
      </c>
      <c r="G380" s="35"/>
      <c r="H380" s="35"/>
      <c r="I380" s="200"/>
      <c r="J380" s="35"/>
      <c r="K380" s="35"/>
      <c r="L380" s="38"/>
      <c r="M380" s="201"/>
      <c r="N380" s="202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135</v>
      </c>
      <c r="AU380" s="16" t="s">
        <v>86</v>
      </c>
    </row>
    <row r="381" spans="1:65" s="2" customFormat="1" ht="16.5" customHeight="1">
      <c r="A381" s="33"/>
      <c r="B381" s="34"/>
      <c r="C381" s="226" t="s">
        <v>615</v>
      </c>
      <c r="D381" s="226" t="s">
        <v>430</v>
      </c>
      <c r="E381" s="227" t="s">
        <v>540</v>
      </c>
      <c r="F381" s="228" t="s">
        <v>541</v>
      </c>
      <c r="G381" s="229" t="s">
        <v>166</v>
      </c>
      <c r="H381" s="230">
        <v>8</v>
      </c>
      <c r="I381" s="231"/>
      <c r="J381" s="232">
        <f>ROUND(I381*H381,2)</f>
        <v>0</v>
      </c>
      <c r="K381" s="228" t="s">
        <v>132</v>
      </c>
      <c r="L381" s="233"/>
      <c r="M381" s="234" t="s">
        <v>1</v>
      </c>
      <c r="N381" s="235" t="s">
        <v>42</v>
      </c>
      <c r="O381" s="70"/>
      <c r="P381" s="194">
        <f>O381*H381</f>
        <v>0</v>
      </c>
      <c r="Q381" s="194">
        <v>5.9999999999999995E-4</v>
      </c>
      <c r="R381" s="194">
        <f>Q381*H381</f>
        <v>4.7999999999999996E-3</v>
      </c>
      <c r="S381" s="194">
        <v>0</v>
      </c>
      <c r="T381" s="19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6" t="s">
        <v>433</v>
      </c>
      <c r="AT381" s="196" t="s">
        <v>430</v>
      </c>
      <c r="AU381" s="196" t="s">
        <v>86</v>
      </c>
      <c r="AY381" s="16" t="s">
        <v>125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6" t="s">
        <v>84</v>
      </c>
      <c r="BK381" s="197">
        <f>ROUND(I381*H381,2)</f>
        <v>0</v>
      </c>
      <c r="BL381" s="16" t="s">
        <v>433</v>
      </c>
      <c r="BM381" s="196" t="s">
        <v>616</v>
      </c>
    </row>
    <row r="382" spans="1:65" s="2" customFormat="1">
      <c r="A382" s="33"/>
      <c r="B382" s="34"/>
      <c r="C382" s="35"/>
      <c r="D382" s="198" t="s">
        <v>135</v>
      </c>
      <c r="E382" s="35"/>
      <c r="F382" s="199" t="s">
        <v>541</v>
      </c>
      <c r="G382" s="35"/>
      <c r="H382" s="35"/>
      <c r="I382" s="200"/>
      <c r="J382" s="35"/>
      <c r="K382" s="35"/>
      <c r="L382" s="38"/>
      <c r="M382" s="201"/>
      <c r="N382" s="202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135</v>
      </c>
      <c r="AU382" s="16" t="s">
        <v>86</v>
      </c>
    </row>
    <row r="383" spans="1:65" s="2" customFormat="1" ht="16.5" customHeight="1">
      <c r="A383" s="33"/>
      <c r="B383" s="34"/>
      <c r="C383" s="226" t="s">
        <v>617</v>
      </c>
      <c r="D383" s="226" t="s">
        <v>430</v>
      </c>
      <c r="E383" s="227" t="s">
        <v>544</v>
      </c>
      <c r="F383" s="228" t="s">
        <v>545</v>
      </c>
      <c r="G383" s="229" t="s">
        <v>166</v>
      </c>
      <c r="H383" s="230">
        <v>8</v>
      </c>
      <c r="I383" s="231"/>
      <c r="J383" s="232">
        <f>ROUND(I383*H383,2)</f>
        <v>0</v>
      </c>
      <c r="K383" s="228" t="s">
        <v>132</v>
      </c>
      <c r="L383" s="233"/>
      <c r="M383" s="234" t="s">
        <v>1</v>
      </c>
      <c r="N383" s="235" t="s">
        <v>42</v>
      </c>
      <c r="O383" s="70"/>
      <c r="P383" s="194">
        <f>O383*H383</f>
        <v>0</v>
      </c>
      <c r="Q383" s="194">
        <v>1.4999999999999999E-4</v>
      </c>
      <c r="R383" s="194">
        <f>Q383*H383</f>
        <v>1.1999999999999999E-3</v>
      </c>
      <c r="S383" s="194">
        <v>0</v>
      </c>
      <c r="T383" s="195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6" t="s">
        <v>433</v>
      </c>
      <c r="AT383" s="196" t="s">
        <v>430</v>
      </c>
      <c r="AU383" s="196" t="s">
        <v>86</v>
      </c>
      <c r="AY383" s="16" t="s">
        <v>125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6" t="s">
        <v>84</v>
      </c>
      <c r="BK383" s="197">
        <f>ROUND(I383*H383,2)</f>
        <v>0</v>
      </c>
      <c r="BL383" s="16" t="s">
        <v>433</v>
      </c>
      <c r="BM383" s="196" t="s">
        <v>618</v>
      </c>
    </row>
    <row r="384" spans="1:65" s="2" customFormat="1">
      <c r="A384" s="33"/>
      <c r="B384" s="34"/>
      <c r="C384" s="35"/>
      <c r="D384" s="198" t="s">
        <v>135</v>
      </c>
      <c r="E384" s="35"/>
      <c r="F384" s="199" t="s">
        <v>545</v>
      </c>
      <c r="G384" s="35"/>
      <c r="H384" s="35"/>
      <c r="I384" s="200"/>
      <c r="J384" s="35"/>
      <c r="K384" s="35"/>
      <c r="L384" s="38"/>
      <c r="M384" s="201"/>
      <c r="N384" s="202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135</v>
      </c>
      <c r="AU384" s="16" t="s">
        <v>86</v>
      </c>
    </row>
    <row r="385" spans="1:65" s="2" customFormat="1" ht="16.5" customHeight="1">
      <c r="A385" s="33"/>
      <c r="B385" s="34"/>
      <c r="C385" s="226" t="s">
        <v>619</v>
      </c>
      <c r="D385" s="226" t="s">
        <v>430</v>
      </c>
      <c r="E385" s="227" t="s">
        <v>490</v>
      </c>
      <c r="F385" s="228" t="s">
        <v>491</v>
      </c>
      <c r="G385" s="229" t="s">
        <v>166</v>
      </c>
      <c r="H385" s="230">
        <v>8</v>
      </c>
      <c r="I385" s="231"/>
      <c r="J385" s="232">
        <f>ROUND(I385*H385,2)</f>
        <v>0</v>
      </c>
      <c r="K385" s="228" t="s">
        <v>132</v>
      </c>
      <c r="L385" s="233"/>
      <c r="M385" s="234" t="s">
        <v>1</v>
      </c>
      <c r="N385" s="235" t="s">
        <v>42</v>
      </c>
      <c r="O385" s="70"/>
      <c r="P385" s="194">
        <f>O385*H385</f>
        <v>0</v>
      </c>
      <c r="Q385" s="194">
        <v>9.0000000000000006E-5</v>
      </c>
      <c r="R385" s="194">
        <f>Q385*H385</f>
        <v>7.2000000000000005E-4</v>
      </c>
      <c r="S385" s="194">
        <v>0</v>
      </c>
      <c r="T385" s="195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6" t="s">
        <v>433</v>
      </c>
      <c r="AT385" s="196" t="s">
        <v>430</v>
      </c>
      <c r="AU385" s="196" t="s">
        <v>86</v>
      </c>
      <c r="AY385" s="16" t="s">
        <v>125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6" t="s">
        <v>84</v>
      </c>
      <c r="BK385" s="197">
        <f>ROUND(I385*H385,2)</f>
        <v>0</v>
      </c>
      <c r="BL385" s="16" t="s">
        <v>433</v>
      </c>
      <c r="BM385" s="196" t="s">
        <v>620</v>
      </c>
    </row>
    <row r="386" spans="1:65" s="2" customFormat="1">
      <c r="A386" s="33"/>
      <c r="B386" s="34"/>
      <c r="C386" s="35"/>
      <c r="D386" s="198" t="s">
        <v>135</v>
      </c>
      <c r="E386" s="35"/>
      <c r="F386" s="199" t="s">
        <v>491</v>
      </c>
      <c r="G386" s="35"/>
      <c r="H386" s="35"/>
      <c r="I386" s="200"/>
      <c r="J386" s="35"/>
      <c r="K386" s="35"/>
      <c r="L386" s="38"/>
      <c r="M386" s="201"/>
      <c r="N386" s="202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135</v>
      </c>
      <c r="AU386" s="16" t="s">
        <v>86</v>
      </c>
    </row>
    <row r="387" spans="1:65" s="12" customFormat="1" ht="25.9" customHeight="1">
      <c r="B387" s="169"/>
      <c r="C387" s="170"/>
      <c r="D387" s="171" t="s">
        <v>76</v>
      </c>
      <c r="E387" s="172" t="s">
        <v>621</v>
      </c>
      <c r="F387" s="172" t="s">
        <v>622</v>
      </c>
      <c r="G387" s="170"/>
      <c r="H387" s="170"/>
      <c r="I387" s="173"/>
      <c r="J387" s="174">
        <f>BK387</f>
        <v>0</v>
      </c>
      <c r="K387" s="170"/>
      <c r="L387" s="175"/>
      <c r="M387" s="176"/>
      <c r="N387" s="177"/>
      <c r="O387" s="177"/>
      <c r="P387" s="178">
        <f>SUM(P388:P440)</f>
        <v>0</v>
      </c>
      <c r="Q387" s="177"/>
      <c r="R387" s="178">
        <f>SUM(R388:R440)</f>
        <v>0</v>
      </c>
      <c r="S387" s="177"/>
      <c r="T387" s="179">
        <f>SUM(T388:T440)</f>
        <v>0</v>
      </c>
      <c r="AR387" s="180" t="s">
        <v>133</v>
      </c>
      <c r="AT387" s="181" t="s">
        <v>76</v>
      </c>
      <c r="AU387" s="181" t="s">
        <v>77</v>
      </c>
      <c r="AY387" s="180" t="s">
        <v>125</v>
      </c>
      <c r="BK387" s="182">
        <f>SUM(BK388:BK440)</f>
        <v>0</v>
      </c>
    </row>
    <row r="388" spans="1:65" s="2" customFormat="1" ht="36">
      <c r="A388" s="33"/>
      <c r="B388" s="34"/>
      <c r="C388" s="185" t="s">
        <v>623</v>
      </c>
      <c r="D388" s="185" t="s">
        <v>128</v>
      </c>
      <c r="E388" s="186" t="s">
        <v>624</v>
      </c>
      <c r="F388" s="187" t="s">
        <v>625</v>
      </c>
      <c r="G388" s="188" t="s">
        <v>181</v>
      </c>
      <c r="H388" s="189">
        <v>18.899999999999999</v>
      </c>
      <c r="I388" s="190"/>
      <c r="J388" s="191">
        <f>ROUND(I388*H388,2)</f>
        <v>0</v>
      </c>
      <c r="K388" s="187" t="s">
        <v>132</v>
      </c>
      <c r="L388" s="38"/>
      <c r="M388" s="192" t="s">
        <v>1</v>
      </c>
      <c r="N388" s="193" t="s">
        <v>42</v>
      </c>
      <c r="O388" s="70"/>
      <c r="P388" s="194">
        <f>O388*H388</f>
        <v>0</v>
      </c>
      <c r="Q388" s="194">
        <v>0</v>
      </c>
      <c r="R388" s="194">
        <f>Q388*H388</f>
        <v>0</v>
      </c>
      <c r="S388" s="194">
        <v>0</v>
      </c>
      <c r="T388" s="195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6" t="s">
        <v>626</v>
      </c>
      <c r="AT388" s="196" t="s">
        <v>128</v>
      </c>
      <c r="AU388" s="196" t="s">
        <v>84</v>
      </c>
      <c r="AY388" s="16" t="s">
        <v>125</v>
      </c>
      <c r="BE388" s="197">
        <f>IF(N388="základní",J388,0)</f>
        <v>0</v>
      </c>
      <c r="BF388" s="197">
        <f>IF(N388="snížená",J388,0)</f>
        <v>0</v>
      </c>
      <c r="BG388" s="197">
        <f>IF(N388="zákl. přenesená",J388,0)</f>
        <v>0</v>
      </c>
      <c r="BH388" s="197">
        <f>IF(N388="sníž. přenesená",J388,0)</f>
        <v>0</v>
      </c>
      <c r="BI388" s="197">
        <f>IF(N388="nulová",J388,0)</f>
        <v>0</v>
      </c>
      <c r="BJ388" s="16" t="s">
        <v>84</v>
      </c>
      <c r="BK388" s="197">
        <f>ROUND(I388*H388,2)</f>
        <v>0</v>
      </c>
      <c r="BL388" s="16" t="s">
        <v>626</v>
      </c>
      <c r="BM388" s="196" t="s">
        <v>627</v>
      </c>
    </row>
    <row r="389" spans="1:65" s="2" customFormat="1" ht="39">
      <c r="A389" s="33"/>
      <c r="B389" s="34"/>
      <c r="C389" s="35"/>
      <c r="D389" s="198" t="s">
        <v>135</v>
      </c>
      <c r="E389" s="35"/>
      <c r="F389" s="199" t="s">
        <v>628</v>
      </c>
      <c r="G389" s="35"/>
      <c r="H389" s="35"/>
      <c r="I389" s="200"/>
      <c r="J389" s="35"/>
      <c r="K389" s="35"/>
      <c r="L389" s="38"/>
      <c r="M389" s="201"/>
      <c r="N389" s="202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135</v>
      </c>
      <c r="AU389" s="16" t="s">
        <v>84</v>
      </c>
    </row>
    <row r="390" spans="1:65" s="13" customFormat="1">
      <c r="B390" s="203"/>
      <c r="C390" s="204"/>
      <c r="D390" s="198" t="s">
        <v>137</v>
      </c>
      <c r="E390" s="205" t="s">
        <v>1</v>
      </c>
      <c r="F390" s="206" t="s">
        <v>629</v>
      </c>
      <c r="G390" s="204"/>
      <c r="H390" s="207">
        <v>18.899999999999999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137</v>
      </c>
      <c r="AU390" s="213" t="s">
        <v>84</v>
      </c>
      <c r="AV390" s="13" t="s">
        <v>86</v>
      </c>
      <c r="AW390" s="13" t="s">
        <v>34</v>
      </c>
      <c r="AX390" s="13" t="s">
        <v>84</v>
      </c>
      <c r="AY390" s="213" t="s">
        <v>125</v>
      </c>
    </row>
    <row r="391" spans="1:65" s="2" customFormat="1" ht="36">
      <c r="A391" s="33"/>
      <c r="B391" s="34"/>
      <c r="C391" s="185" t="s">
        <v>630</v>
      </c>
      <c r="D391" s="185" t="s">
        <v>128</v>
      </c>
      <c r="E391" s="186" t="s">
        <v>631</v>
      </c>
      <c r="F391" s="187" t="s">
        <v>632</v>
      </c>
      <c r="G391" s="188" t="s">
        <v>181</v>
      </c>
      <c r="H391" s="189">
        <v>20.85</v>
      </c>
      <c r="I391" s="190"/>
      <c r="J391" s="191">
        <f>ROUND(I391*H391,2)</f>
        <v>0</v>
      </c>
      <c r="K391" s="187" t="s">
        <v>132</v>
      </c>
      <c r="L391" s="38"/>
      <c r="M391" s="192" t="s">
        <v>1</v>
      </c>
      <c r="N391" s="193" t="s">
        <v>42</v>
      </c>
      <c r="O391" s="70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6" t="s">
        <v>626</v>
      </c>
      <c r="AT391" s="196" t="s">
        <v>128</v>
      </c>
      <c r="AU391" s="196" t="s">
        <v>84</v>
      </c>
      <c r="AY391" s="16" t="s">
        <v>125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6" t="s">
        <v>84</v>
      </c>
      <c r="BK391" s="197">
        <f>ROUND(I391*H391,2)</f>
        <v>0</v>
      </c>
      <c r="BL391" s="16" t="s">
        <v>626</v>
      </c>
      <c r="BM391" s="196" t="s">
        <v>633</v>
      </c>
    </row>
    <row r="392" spans="1:65" s="2" customFormat="1" ht="39">
      <c r="A392" s="33"/>
      <c r="B392" s="34"/>
      <c r="C392" s="35"/>
      <c r="D392" s="198" t="s">
        <v>135</v>
      </c>
      <c r="E392" s="35"/>
      <c r="F392" s="199" t="s">
        <v>634</v>
      </c>
      <c r="G392" s="35"/>
      <c r="H392" s="35"/>
      <c r="I392" s="200"/>
      <c r="J392" s="35"/>
      <c r="K392" s="35"/>
      <c r="L392" s="38"/>
      <c r="M392" s="201"/>
      <c r="N392" s="202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135</v>
      </c>
      <c r="AU392" s="16" t="s">
        <v>84</v>
      </c>
    </row>
    <row r="393" spans="1:65" s="13" customFormat="1">
      <c r="B393" s="203"/>
      <c r="C393" s="204"/>
      <c r="D393" s="198" t="s">
        <v>137</v>
      </c>
      <c r="E393" s="205" t="s">
        <v>1</v>
      </c>
      <c r="F393" s="206" t="s">
        <v>635</v>
      </c>
      <c r="G393" s="204"/>
      <c r="H393" s="207">
        <v>20.85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137</v>
      </c>
      <c r="AU393" s="213" t="s">
        <v>84</v>
      </c>
      <c r="AV393" s="13" t="s">
        <v>86</v>
      </c>
      <c r="AW393" s="13" t="s">
        <v>34</v>
      </c>
      <c r="AX393" s="13" t="s">
        <v>84</v>
      </c>
      <c r="AY393" s="213" t="s">
        <v>125</v>
      </c>
    </row>
    <row r="394" spans="1:65" s="2" customFormat="1" ht="16.5" customHeight="1">
      <c r="A394" s="33"/>
      <c r="B394" s="34"/>
      <c r="C394" s="185" t="s">
        <v>636</v>
      </c>
      <c r="D394" s="185" t="s">
        <v>128</v>
      </c>
      <c r="E394" s="186" t="s">
        <v>637</v>
      </c>
      <c r="F394" s="187" t="s">
        <v>638</v>
      </c>
      <c r="G394" s="188" t="s">
        <v>181</v>
      </c>
      <c r="H394" s="189">
        <v>22.8</v>
      </c>
      <c r="I394" s="190"/>
      <c r="J394" s="191">
        <f>ROUND(I394*H394,2)</f>
        <v>0</v>
      </c>
      <c r="K394" s="187" t="s">
        <v>132</v>
      </c>
      <c r="L394" s="38"/>
      <c r="M394" s="192" t="s">
        <v>1</v>
      </c>
      <c r="N394" s="193" t="s">
        <v>42</v>
      </c>
      <c r="O394" s="70"/>
      <c r="P394" s="194">
        <f>O394*H394</f>
        <v>0</v>
      </c>
      <c r="Q394" s="194">
        <v>0</v>
      </c>
      <c r="R394" s="194">
        <f>Q394*H394</f>
        <v>0</v>
      </c>
      <c r="S394" s="194">
        <v>0</v>
      </c>
      <c r="T394" s="195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96" t="s">
        <v>626</v>
      </c>
      <c r="AT394" s="196" t="s">
        <v>128</v>
      </c>
      <c r="AU394" s="196" t="s">
        <v>84</v>
      </c>
      <c r="AY394" s="16" t="s">
        <v>125</v>
      </c>
      <c r="BE394" s="197">
        <f>IF(N394="základní",J394,0)</f>
        <v>0</v>
      </c>
      <c r="BF394" s="197">
        <f>IF(N394="snížená",J394,0)</f>
        <v>0</v>
      </c>
      <c r="BG394" s="197">
        <f>IF(N394="zákl. přenesená",J394,0)</f>
        <v>0</v>
      </c>
      <c r="BH394" s="197">
        <f>IF(N394="sníž. přenesená",J394,0)</f>
        <v>0</v>
      </c>
      <c r="BI394" s="197">
        <f>IF(N394="nulová",J394,0)</f>
        <v>0</v>
      </c>
      <c r="BJ394" s="16" t="s">
        <v>84</v>
      </c>
      <c r="BK394" s="197">
        <f>ROUND(I394*H394,2)</f>
        <v>0</v>
      </c>
      <c r="BL394" s="16" t="s">
        <v>626</v>
      </c>
      <c r="BM394" s="196" t="s">
        <v>639</v>
      </c>
    </row>
    <row r="395" spans="1:65" s="2" customFormat="1" ht="29.25">
      <c r="A395" s="33"/>
      <c r="B395" s="34"/>
      <c r="C395" s="35"/>
      <c r="D395" s="198" t="s">
        <v>135</v>
      </c>
      <c r="E395" s="35"/>
      <c r="F395" s="199" t="s">
        <v>640</v>
      </c>
      <c r="G395" s="35"/>
      <c r="H395" s="35"/>
      <c r="I395" s="200"/>
      <c r="J395" s="35"/>
      <c r="K395" s="35"/>
      <c r="L395" s="38"/>
      <c r="M395" s="201"/>
      <c r="N395" s="202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135</v>
      </c>
      <c r="AU395" s="16" t="s">
        <v>84</v>
      </c>
    </row>
    <row r="396" spans="1:65" s="13" customFormat="1">
      <c r="B396" s="203"/>
      <c r="C396" s="204"/>
      <c r="D396" s="198" t="s">
        <v>137</v>
      </c>
      <c r="E396" s="205" t="s">
        <v>1</v>
      </c>
      <c r="F396" s="206" t="s">
        <v>641</v>
      </c>
      <c r="G396" s="204"/>
      <c r="H396" s="207">
        <v>22.8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137</v>
      </c>
      <c r="AU396" s="213" t="s">
        <v>84</v>
      </c>
      <c r="AV396" s="13" t="s">
        <v>86</v>
      </c>
      <c r="AW396" s="13" t="s">
        <v>34</v>
      </c>
      <c r="AX396" s="13" t="s">
        <v>84</v>
      </c>
      <c r="AY396" s="213" t="s">
        <v>125</v>
      </c>
    </row>
    <row r="397" spans="1:65" s="2" customFormat="1" ht="36">
      <c r="A397" s="33"/>
      <c r="B397" s="34"/>
      <c r="C397" s="185" t="s">
        <v>642</v>
      </c>
      <c r="D397" s="185" t="s">
        <v>128</v>
      </c>
      <c r="E397" s="186" t="s">
        <v>643</v>
      </c>
      <c r="F397" s="187" t="s">
        <v>644</v>
      </c>
      <c r="G397" s="188" t="s">
        <v>181</v>
      </c>
      <c r="H397" s="189">
        <v>22.8</v>
      </c>
      <c r="I397" s="190"/>
      <c r="J397" s="191">
        <f>ROUND(I397*H397,2)</f>
        <v>0</v>
      </c>
      <c r="K397" s="187" t="s">
        <v>132</v>
      </c>
      <c r="L397" s="38"/>
      <c r="M397" s="192" t="s">
        <v>1</v>
      </c>
      <c r="N397" s="193" t="s">
        <v>42</v>
      </c>
      <c r="O397" s="70"/>
      <c r="P397" s="194">
        <f>O397*H397</f>
        <v>0</v>
      </c>
      <c r="Q397" s="194">
        <v>0</v>
      </c>
      <c r="R397" s="194">
        <f>Q397*H397</f>
        <v>0</v>
      </c>
      <c r="S397" s="194">
        <v>0</v>
      </c>
      <c r="T397" s="195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6" t="s">
        <v>626</v>
      </c>
      <c r="AT397" s="196" t="s">
        <v>128</v>
      </c>
      <c r="AU397" s="196" t="s">
        <v>84</v>
      </c>
      <c r="AY397" s="16" t="s">
        <v>125</v>
      </c>
      <c r="BE397" s="197">
        <f>IF(N397="základní",J397,0)</f>
        <v>0</v>
      </c>
      <c r="BF397" s="197">
        <f>IF(N397="snížená",J397,0)</f>
        <v>0</v>
      </c>
      <c r="BG397" s="197">
        <f>IF(N397="zákl. přenesená",J397,0)</f>
        <v>0</v>
      </c>
      <c r="BH397" s="197">
        <f>IF(N397="sníž. přenesená",J397,0)</f>
        <v>0</v>
      </c>
      <c r="BI397" s="197">
        <f>IF(N397="nulová",J397,0)</f>
        <v>0</v>
      </c>
      <c r="BJ397" s="16" t="s">
        <v>84</v>
      </c>
      <c r="BK397" s="197">
        <f>ROUND(I397*H397,2)</f>
        <v>0</v>
      </c>
      <c r="BL397" s="16" t="s">
        <v>626</v>
      </c>
      <c r="BM397" s="196" t="s">
        <v>645</v>
      </c>
    </row>
    <row r="398" spans="1:65" s="2" customFormat="1" ht="39">
      <c r="A398" s="33"/>
      <c r="B398" s="34"/>
      <c r="C398" s="35"/>
      <c r="D398" s="198" t="s">
        <v>135</v>
      </c>
      <c r="E398" s="35"/>
      <c r="F398" s="199" t="s">
        <v>646</v>
      </c>
      <c r="G398" s="35"/>
      <c r="H398" s="35"/>
      <c r="I398" s="200"/>
      <c r="J398" s="35"/>
      <c r="K398" s="35"/>
      <c r="L398" s="38"/>
      <c r="M398" s="201"/>
      <c r="N398" s="202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135</v>
      </c>
      <c r="AU398" s="16" t="s">
        <v>84</v>
      </c>
    </row>
    <row r="399" spans="1:65" s="13" customFormat="1">
      <c r="B399" s="203"/>
      <c r="C399" s="204"/>
      <c r="D399" s="198" t="s">
        <v>137</v>
      </c>
      <c r="E399" s="205" t="s">
        <v>1</v>
      </c>
      <c r="F399" s="206" t="s">
        <v>641</v>
      </c>
      <c r="G399" s="204"/>
      <c r="H399" s="207">
        <v>22.8</v>
      </c>
      <c r="I399" s="208"/>
      <c r="J399" s="204"/>
      <c r="K399" s="204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137</v>
      </c>
      <c r="AU399" s="213" t="s">
        <v>84</v>
      </c>
      <c r="AV399" s="13" t="s">
        <v>86</v>
      </c>
      <c r="AW399" s="13" t="s">
        <v>34</v>
      </c>
      <c r="AX399" s="13" t="s">
        <v>84</v>
      </c>
      <c r="AY399" s="213" t="s">
        <v>125</v>
      </c>
    </row>
    <row r="400" spans="1:65" s="2" customFormat="1" ht="16.5" customHeight="1">
      <c r="A400" s="33"/>
      <c r="B400" s="34"/>
      <c r="C400" s="185" t="s">
        <v>647</v>
      </c>
      <c r="D400" s="185" t="s">
        <v>128</v>
      </c>
      <c r="E400" s="186" t="s">
        <v>637</v>
      </c>
      <c r="F400" s="187" t="s">
        <v>638</v>
      </c>
      <c r="G400" s="188" t="s">
        <v>181</v>
      </c>
      <c r="H400" s="189">
        <v>8.5939999999999994</v>
      </c>
      <c r="I400" s="190"/>
      <c r="J400" s="191">
        <f>ROUND(I400*H400,2)</f>
        <v>0</v>
      </c>
      <c r="K400" s="187" t="s">
        <v>132</v>
      </c>
      <c r="L400" s="38"/>
      <c r="M400" s="192" t="s">
        <v>1</v>
      </c>
      <c r="N400" s="193" t="s">
        <v>42</v>
      </c>
      <c r="O400" s="70"/>
      <c r="P400" s="194">
        <f>O400*H400</f>
        <v>0</v>
      </c>
      <c r="Q400" s="194">
        <v>0</v>
      </c>
      <c r="R400" s="194">
        <f>Q400*H400</f>
        <v>0</v>
      </c>
      <c r="S400" s="194">
        <v>0</v>
      </c>
      <c r="T400" s="19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6" t="s">
        <v>626</v>
      </c>
      <c r="AT400" s="196" t="s">
        <v>128</v>
      </c>
      <c r="AU400" s="196" t="s">
        <v>84</v>
      </c>
      <c r="AY400" s="16" t="s">
        <v>125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6" t="s">
        <v>84</v>
      </c>
      <c r="BK400" s="197">
        <f>ROUND(I400*H400,2)</f>
        <v>0</v>
      </c>
      <c r="BL400" s="16" t="s">
        <v>626</v>
      </c>
      <c r="BM400" s="196" t="s">
        <v>648</v>
      </c>
    </row>
    <row r="401" spans="1:65" s="2" customFormat="1" ht="29.25">
      <c r="A401" s="33"/>
      <c r="B401" s="34"/>
      <c r="C401" s="35"/>
      <c r="D401" s="198" t="s">
        <v>135</v>
      </c>
      <c r="E401" s="35"/>
      <c r="F401" s="199" t="s">
        <v>640</v>
      </c>
      <c r="G401" s="35"/>
      <c r="H401" s="35"/>
      <c r="I401" s="200"/>
      <c r="J401" s="35"/>
      <c r="K401" s="35"/>
      <c r="L401" s="38"/>
      <c r="M401" s="201"/>
      <c r="N401" s="202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135</v>
      </c>
      <c r="AU401" s="16" t="s">
        <v>84</v>
      </c>
    </row>
    <row r="402" spans="1:65" s="13" customFormat="1">
      <c r="B402" s="203"/>
      <c r="C402" s="204"/>
      <c r="D402" s="198" t="s">
        <v>137</v>
      </c>
      <c r="E402" s="205" t="s">
        <v>1</v>
      </c>
      <c r="F402" s="206" t="s">
        <v>649</v>
      </c>
      <c r="G402" s="204"/>
      <c r="H402" s="207">
        <v>8.5939999999999994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137</v>
      </c>
      <c r="AU402" s="213" t="s">
        <v>84</v>
      </c>
      <c r="AV402" s="13" t="s">
        <v>86</v>
      </c>
      <c r="AW402" s="13" t="s">
        <v>34</v>
      </c>
      <c r="AX402" s="13" t="s">
        <v>84</v>
      </c>
      <c r="AY402" s="213" t="s">
        <v>125</v>
      </c>
    </row>
    <row r="403" spans="1:65" s="2" customFormat="1" ht="36">
      <c r="A403" s="33"/>
      <c r="B403" s="34"/>
      <c r="C403" s="185" t="s">
        <v>650</v>
      </c>
      <c r="D403" s="185" t="s">
        <v>128</v>
      </c>
      <c r="E403" s="186" t="s">
        <v>631</v>
      </c>
      <c r="F403" s="187" t="s">
        <v>632</v>
      </c>
      <c r="G403" s="188" t="s">
        <v>181</v>
      </c>
      <c r="H403" s="189">
        <v>8.5939999999999994</v>
      </c>
      <c r="I403" s="190"/>
      <c r="J403" s="191">
        <f>ROUND(I403*H403,2)</f>
        <v>0</v>
      </c>
      <c r="K403" s="187" t="s">
        <v>132</v>
      </c>
      <c r="L403" s="38"/>
      <c r="M403" s="192" t="s">
        <v>1</v>
      </c>
      <c r="N403" s="193" t="s">
        <v>42</v>
      </c>
      <c r="O403" s="70"/>
      <c r="P403" s="194">
        <f>O403*H403</f>
        <v>0</v>
      </c>
      <c r="Q403" s="194">
        <v>0</v>
      </c>
      <c r="R403" s="194">
        <f>Q403*H403</f>
        <v>0</v>
      </c>
      <c r="S403" s="194">
        <v>0</v>
      </c>
      <c r="T403" s="195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6" t="s">
        <v>626</v>
      </c>
      <c r="AT403" s="196" t="s">
        <v>128</v>
      </c>
      <c r="AU403" s="196" t="s">
        <v>84</v>
      </c>
      <c r="AY403" s="16" t="s">
        <v>125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6" t="s">
        <v>84</v>
      </c>
      <c r="BK403" s="197">
        <f>ROUND(I403*H403,2)</f>
        <v>0</v>
      </c>
      <c r="BL403" s="16" t="s">
        <v>626</v>
      </c>
      <c r="BM403" s="196" t="s">
        <v>651</v>
      </c>
    </row>
    <row r="404" spans="1:65" s="2" customFormat="1" ht="39">
      <c r="A404" s="33"/>
      <c r="B404" s="34"/>
      <c r="C404" s="35"/>
      <c r="D404" s="198" t="s">
        <v>135</v>
      </c>
      <c r="E404" s="35"/>
      <c r="F404" s="199" t="s">
        <v>634</v>
      </c>
      <c r="G404" s="35"/>
      <c r="H404" s="35"/>
      <c r="I404" s="200"/>
      <c r="J404" s="35"/>
      <c r="K404" s="35"/>
      <c r="L404" s="38"/>
      <c r="M404" s="201"/>
      <c r="N404" s="202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135</v>
      </c>
      <c r="AU404" s="16" t="s">
        <v>84</v>
      </c>
    </row>
    <row r="405" spans="1:65" s="13" customFormat="1">
      <c r="B405" s="203"/>
      <c r="C405" s="204"/>
      <c r="D405" s="198" t="s">
        <v>137</v>
      </c>
      <c r="E405" s="205" t="s">
        <v>1</v>
      </c>
      <c r="F405" s="206" t="s">
        <v>649</v>
      </c>
      <c r="G405" s="204"/>
      <c r="H405" s="207">
        <v>8.5939999999999994</v>
      </c>
      <c r="I405" s="208"/>
      <c r="J405" s="204"/>
      <c r="K405" s="204"/>
      <c r="L405" s="209"/>
      <c r="M405" s="210"/>
      <c r="N405" s="211"/>
      <c r="O405" s="211"/>
      <c r="P405" s="211"/>
      <c r="Q405" s="211"/>
      <c r="R405" s="211"/>
      <c r="S405" s="211"/>
      <c r="T405" s="212"/>
      <c r="AT405" s="213" t="s">
        <v>137</v>
      </c>
      <c r="AU405" s="213" t="s">
        <v>84</v>
      </c>
      <c r="AV405" s="13" t="s">
        <v>86</v>
      </c>
      <c r="AW405" s="13" t="s">
        <v>34</v>
      </c>
      <c r="AX405" s="13" t="s">
        <v>84</v>
      </c>
      <c r="AY405" s="213" t="s">
        <v>125</v>
      </c>
    </row>
    <row r="406" spans="1:65" s="2" customFormat="1" ht="16.5" customHeight="1">
      <c r="A406" s="33"/>
      <c r="B406" s="34"/>
      <c r="C406" s="185" t="s">
        <v>652</v>
      </c>
      <c r="D406" s="185" t="s">
        <v>128</v>
      </c>
      <c r="E406" s="186" t="s">
        <v>653</v>
      </c>
      <c r="F406" s="187" t="s">
        <v>654</v>
      </c>
      <c r="G406" s="188" t="s">
        <v>181</v>
      </c>
      <c r="H406" s="189">
        <v>1.1499999999999999</v>
      </c>
      <c r="I406" s="190"/>
      <c r="J406" s="191">
        <f>ROUND(I406*H406,2)</f>
        <v>0</v>
      </c>
      <c r="K406" s="187" t="s">
        <v>132</v>
      </c>
      <c r="L406" s="38"/>
      <c r="M406" s="192" t="s">
        <v>1</v>
      </c>
      <c r="N406" s="193" t="s">
        <v>42</v>
      </c>
      <c r="O406" s="70"/>
      <c r="P406" s="194">
        <f>O406*H406</f>
        <v>0</v>
      </c>
      <c r="Q406" s="194">
        <v>0</v>
      </c>
      <c r="R406" s="194">
        <f>Q406*H406</f>
        <v>0</v>
      </c>
      <c r="S406" s="194">
        <v>0</v>
      </c>
      <c r="T406" s="195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6" t="s">
        <v>626</v>
      </c>
      <c r="AT406" s="196" t="s">
        <v>128</v>
      </c>
      <c r="AU406" s="196" t="s">
        <v>84</v>
      </c>
      <c r="AY406" s="16" t="s">
        <v>125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6" t="s">
        <v>84</v>
      </c>
      <c r="BK406" s="197">
        <f>ROUND(I406*H406,2)</f>
        <v>0</v>
      </c>
      <c r="BL406" s="16" t="s">
        <v>626</v>
      </c>
      <c r="BM406" s="196" t="s">
        <v>655</v>
      </c>
    </row>
    <row r="407" spans="1:65" s="2" customFormat="1" ht="29.25">
      <c r="A407" s="33"/>
      <c r="B407" s="34"/>
      <c r="C407" s="35"/>
      <c r="D407" s="198" t="s">
        <v>135</v>
      </c>
      <c r="E407" s="35"/>
      <c r="F407" s="199" t="s">
        <v>656</v>
      </c>
      <c r="G407" s="35"/>
      <c r="H407" s="35"/>
      <c r="I407" s="200"/>
      <c r="J407" s="35"/>
      <c r="K407" s="35"/>
      <c r="L407" s="38"/>
      <c r="M407" s="201"/>
      <c r="N407" s="202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135</v>
      </c>
      <c r="AU407" s="16" t="s">
        <v>84</v>
      </c>
    </row>
    <row r="408" spans="1:65" s="2" customFormat="1" ht="16.5" customHeight="1">
      <c r="A408" s="33"/>
      <c r="B408" s="34"/>
      <c r="C408" s="185" t="s">
        <v>657</v>
      </c>
      <c r="D408" s="185" t="s">
        <v>128</v>
      </c>
      <c r="E408" s="186" t="s">
        <v>658</v>
      </c>
      <c r="F408" s="187" t="s">
        <v>659</v>
      </c>
      <c r="G408" s="188" t="s">
        <v>181</v>
      </c>
      <c r="H408" s="189">
        <v>3100.2249999999999</v>
      </c>
      <c r="I408" s="190"/>
      <c r="J408" s="191">
        <f>ROUND(I408*H408,2)</f>
        <v>0</v>
      </c>
      <c r="K408" s="187" t="s">
        <v>132</v>
      </c>
      <c r="L408" s="38"/>
      <c r="M408" s="192" t="s">
        <v>1</v>
      </c>
      <c r="N408" s="193" t="s">
        <v>42</v>
      </c>
      <c r="O408" s="70"/>
      <c r="P408" s="194">
        <f>O408*H408</f>
        <v>0</v>
      </c>
      <c r="Q408" s="194">
        <v>0</v>
      </c>
      <c r="R408" s="194">
        <f>Q408*H408</f>
        <v>0</v>
      </c>
      <c r="S408" s="194">
        <v>0</v>
      </c>
      <c r="T408" s="195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6" t="s">
        <v>626</v>
      </c>
      <c r="AT408" s="196" t="s">
        <v>128</v>
      </c>
      <c r="AU408" s="196" t="s">
        <v>84</v>
      </c>
      <c r="AY408" s="16" t="s">
        <v>125</v>
      </c>
      <c r="BE408" s="197">
        <f>IF(N408="základní",J408,0)</f>
        <v>0</v>
      </c>
      <c r="BF408" s="197">
        <f>IF(N408="snížená",J408,0)</f>
        <v>0</v>
      </c>
      <c r="BG408" s="197">
        <f>IF(N408="zákl. přenesená",J408,0)</f>
        <v>0</v>
      </c>
      <c r="BH408" s="197">
        <f>IF(N408="sníž. přenesená",J408,0)</f>
        <v>0</v>
      </c>
      <c r="BI408" s="197">
        <f>IF(N408="nulová",J408,0)</f>
        <v>0</v>
      </c>
      <c r="BJ408" s="16" t="s">
        <v>84</v>
      </c>
      <c r="BK408" s="197">
        <f>ROUND(I408*H408,2)</f>
        <v>0</v>
      </c>
      <c r="BL408" s="16" t="s">
        <v>626</v>
      </c>
      <c r="BM408" s="196" t="s">
        <v>660</v>
      </c>
    </row>
    <row r="409" spans="1:65" s="2" customFormat="1" ht="29.25">
      <c r="A409" s="33"/>
      <c r="B409" s="34"/>
      <c r="C409" s="35"/>
      <c r="D409" s="198" t="s">
        <v>135</v>
      </c>
      <c r="E409" s="35"/>
      <c r="F409" s="199" t="s">
        <v>661</v>
      </c>
      <c r="G409" s="35"/>
      <c r="H409" s="35"/>
      <c r="I409" s="200"/>
      <c r="J409" s="35"/>
      <c r="K409" s="35"/>
      <c r="L409" s="38"/>
      <c r="M409" s="201"/>
      <c r="N409" s="202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135</v>
      </c>
      <c r="AU409" s="16" t="s">
        <v>84</v>
      </c>
    </row>
    <row r="410" spans="1:65" s="13" customFormat="1">
      <c r="B410" s="203"/>
      <c r="C410" s="204"/>
      <c r="D410" s="198" t="s">
        <v>137</v>
      </c>
      <c r="E410" s="205" t="s">
        <v>1</v>
      </c>
      <c r="F410" s="206" t="s">
        <v>662</v>
      </c>
      <c r="G410" s="204"/>
      <c r="H410" s="207">
        <v>3100.2249999999999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137</v>
      </c>
      <c r="AU410" s="213" t="s">
        <v>84</v>
      </c>
      <c r="AV410" s="13" t="s">
        <v>86</v>
      </c>
      <c r="AW410" s="13" t="s">
        <v>34</v>
      </c>
      <c r="AX410" s="13" t="s">
        <v>84</v>
      </c>
      <c r="AY410" s="213" t="s">
        <v>125</v>
      </c>
    </row>
    <row r="411" spans="1:65" s="2" customFormat="1" ht="16.5" customHeight="1">
      <c r="A411" s="33"/>
      <c r="B411" s="34"/>
      <c r="C411" s="185" t="s">
        <v>663</v>
      </c>
      <c r="D411" s="185" t="s">
        <v>128</v>
      </c>
      <c r="E411" s="186" t="s">
        <v>664</v>
      </c>
      <c r="F411" s="187" t="s">
        <v>665</v>
      </c>
      <c r="G411" s="188" t="s">
        <v>181</v>
      </c>
      <c r="H411" s="189">
        <v>266.39999999999998</v>
      </c>
      <c r="I411" s="190"/>
      <c r="J411" s="191">
        <f>ROUND(I411*H411,2)</f>
        <v>0</v>
      </c>
      <c r="K411" s="187" t="s">
        <v>132</v>
      </c>
      <c r="L411" s="38"/>
      <c r="M411" s="192" t="s">
        <v>1</v>
      </c>
      <c r="N411" s="193" t="s">
        <v>42</v>
      </c>
      <c r="O411" s="70"/>
      <c r="P411" s="194">
        <f>O411*H411</f>
        <v>0</v>
      </c>
      <c r="Q411" s="194">
        <v>0</v>
      </c>
      <c r="R411" s="194">
        <f>Q411*H411</f>
        <v>0</v>
      </c>
      <c r="S411" s="194">
        <v>0</v>
      </c>
      <c r="T411" s="195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6" t="s">
        <v>626</v>
      </c>
      <c r="AT411" s="196" t="s">
        <v>128</v>
      </c>
      <c r="AU411" s="196" t="s">
        <v>84</v>
      </c>
      <c r="AY411" s="16" t="s">
        <v>125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6" t="s">
        <v>84</v>
      </c>
      <c r="BK411" s="197">
        <f>ROUND(I411*H411,2)</f>
        <v>0</v>
      </c>
      <c r="BL411" s="16" t="s">
        <v>626</v>
      </c>
      <c r="BM411" s="196" t="s">
        <v>666</v>
      </c>
    </row>
    <row r="412" spans="1:65" s="2" customFormat="1" ht="29.25">
      <c r="A412" s="33"/>
      <c r="B412" s="34"/>
      <c r="C412" s="35"/>
      <c r="D412" s="198" t="s">
        <v>135</v>
      </c>
      <c r="E412" s="35"/>
      <c r="F412" s="199" t="s">
        <v>667</v>
      </c>
      <c r="G412" s="35"/>
      <c r="H412" s="35"/>
      <c r="I412" s="200"/>
      <c r="J412" s="35"/>
      <c r="K412" s="35"/>
      <c r="L412" s="38"/>
      <c r="M412" s="201"/>
      <c r="N412" s="202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135</v>
      </c>
      <c r="AU412" s="16" t="s">
        <v>84</v>
      </c>
    </row>
    <row r="413" spans="1:65" s="13" customFormat="1">
      <c r="B413" s="203"/>
      <c r="C413" s="204"/>
      <c r="D413" s="198" t="s">
        <v>137</v>
      </c>
      <c r="E413" s="205" t="s">
        <v>1</v>
      </c>
      <c r="F413" s="206" t="s">
        <v>668</v>
      </c>
      <c r="G413" s="204"/>
      <c r="H413" s="207">
        <v>266.39999999999998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137</v>
      </c>
      <c r="AU413" s="213" t="s">
        <v>84</v>
      </c>
      <c r="AV413" s="13" t="s">
        <v>86</v>
      </c>
      <c r="AW413" s="13" t="s">
        <v>34</v>
      </c>
      <c r="AX413" s="13" t="s">
        <v>84</v>
      </c>
      <c r="AY413" s="213" t="s">
        <v>125</v>
      </c>
    </row>
    <row r="414" spans="1:65" s="2" customFormat="1" ht="16.5" customHeight="1">
      <c r="A414" s="33"/>
      <c r="B414" s="34"/>
      <c r="C414" s="185" t="s">
        <v>669</v>
      </c>
      <c r="D414" s="185" t="s">
        <v>128</v>
      </c>
      <c r="E414" s="186" t="s">
        <v>670</v>
      </c>
      <c r="F414" s="187" t="s">
        <v>671</v>
      </c>
      <c r="G414" s="188" t="s">
        <v>181</v>
      </c>
      <c r="H414" s="189">
        <v>9.4600000000000009</v>
      </c>
      <c r="I414" s="190"/>
      <c r="J414" s="191">
        <f>ROUND(I414*H414,2)</f>
        <v>0</v>
      </c>
      <c r="K414" s="187" t="s">
        <v>132</v>
      </c>
      <c r="L414" s="38"/>
      <c r="M414" s="192" t="s">
        <v>1</v>
      </c>
      <c r="N414" s="193" t="s">
        <v>42</v>
      </c>
      <c r="O414" s="70"/>
      <c r="P414" s="194">
        <f>O414*H414</f>
        <v>0</v>
      </c>
      <c r="Q414" s="194">
        <v>0</v>
      </c>
      <c r="R414" s="194">
        <f>Q414*H414</f>
        <v>0</v>
      </c>
      <c r="S414" s="194">
        <v>0</v>
      </c>
      <c r="T414" s="195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96" t="s">
        <v>626</v>
      </c>
      <c r="AT414" s="196" t="s">
        <v>128</v>
      </c>
      <c r="AU414" s="196" t="s">
        <v>84</v>
      </c>
      <c r="AY414" s="16" t="s">
        <v>125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6" t="s">
        <v>84</v>
      </c>
      <c r="BK414" s="197">
        <f>ROUND(I414*H414,2)</f>
        <v>0</v>
      </c>
      <c r="BL414" s="16" t="s">
        <v>626</v>
      </c>
      <c r="BM414" s="196" t="s">
        <v>672</v>
      </c>
    </row>
    <row r="415" spans="1:65" s="2" customFormat="1" ht="29.25">
      <c r="A415" s="33"/>
      <c r="B415" s="34"/>
      <c r="C415" s="35"/>
      <c r="D415" s="198" t="s">
        <v>135</v>
      </c>
      <c r="E415" s="35"/>
      <c r="F415" s="199" t="s">
        <v>673</v>
      </c>
      <c r="G415" s="35"/>
      <c r="H415" s="35"/>
      <c r="I415" s="200"/>
      <c r="J415" s="35"/>
      <c r="K415" s="35"/>
      <c r="L415" s="38"/>
      <c r="M415" s="201"/>
      <c r="N415" s="202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135</v>
      </c>
      <c r="AU415" s="16" t="s">
        <v>84</v>
      </c>
    </row>
    <row r="416" spans="1:65" s="13" customFormat="1">
      <c r="B416" s="203"/>
      <c r="C416" s="204"/>
      <c r="D416" s="198" t="s">
        <v>137</v>
      </c>
      <c r="E416" s="205" t="s">
        <v>1</v>
      </c>
      <c r="F416" s="206" t="s">
        <v>674</v>
      </c>
      <c r="G416" s="204"/>
      <c r="H416" s="207">
        <v>9.4600000000000009</v>
      </c>
      <c r="I416" s="208"/>
      <c r="J416" s="204"/>
      <c r="K416" s="204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137</v>
      </c>
      <c r="AU416" s="213" t="s">
        <v>84</v>
      </c>
      <c r="AV416" s="13" t="s">
        <v>86</v>
      </c>
      <c r="AW416" s="13" t="s">
        <v>34</v>
      </c>
      <c r="AX416" s="13" t="s">
        <v>84</v>
      </c>
      <c r="AY416" s="213" t="s">
        <v>125</v>
      </c>
    </row>
    <row r="417" spans="1:65" s="2" customFormat="1" ht="16.5" customHeight="1">
      <c r="A417" s="33"/>
      <c r="B417" s="34"/>
      <c r="C417" s="185" t="s">
        <v>675</v>
      </c>
      <c r="D417" s="185" t="s">
        <v>128</v>
      </c>
      <c r="E417" s="186" t="s">
        <v>676</v>
      </c>
      <c r="F417" s="187" t="s">
        <v>677</v>
      </c>
      <c r="G417" s="188" t="s">
        <v>181</v>
      </c>
      <c r="H417" s="189">
        <v>9.9</v>
      </c>
      <c r="I417" s="190"/>
      <c r="J417" s="191">
        <f>ROUND(I417*H417,2)</f>
        <v>0</v>
      </c>
      <c r="K417" s="187" t="s">
        <v>132</v>
      </c>
      <c r="L417" s="38"/>
      <c r="M417" s="192" t="s">
        <v>1</v>
      </c>
      <c r="N417" s="193" t="s">
        <v>42</v>
      </c>
      <c r="O417" s="70"/>
      <c r="P417" s="194">
        <f>O417*H417</f>
        <v>0</v>
      </c>
      <c r="Q417" s="194">
        <v>0</v>
      </c>
      <c r="R417" s="194">
        <f>Q417*H417</f>
        <v>0</v>
      </c>
      <c r="S417" s="194">
        <v>0</v>
      </c>
      <c r="T417" s="195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6" t="s">
        <v>626</v>
      </c>
      <c r="AT417" s="196" t="s">
        <v>128</v>
      </c>
      <c r="AU417" s="196" t="s">
        <v>84</v>
      </c>
      <c r="AY417" s="16" t="s">
        <v>125</v>
      </c>
      <c r="BE417" s="197">
        <f>IF(N417="základní",J417,0)</f>
        <v>0</v>
      </c>
      <c r="BF417" s="197">
        <f>IF(N417="snížená",J417,0)</f>
        <v>0</v>
      </c>
      <c r="BG417" s="197">
        <f>IF(N417="zákl. přenesená",J417,0)</f>
        <v>0</v>
      </c>
      <c r="BH417" s="197">
        <f>IF(N417="sníž. přenesená",J417,0)</f>
        <v>0</v>
      </c>
      <c r="BI417" s="197">
        <f>IF(N417="nulová",J417,0)</f>
        <v>0</v>
      </c>
      <c r="BJ417" s="16" t="s">
        <v>84</v>
      </c>
      <c r="BK417" s="197">
        <f>ROUND(I417*H417,2)</f>
        <v>0</v>
      </c>
      <c r="BL417" s="16" t="s">
        <v>626</v>
      </c>
      <c r="BM417" s="196" t="s">
        <v>678</v>
      </c>
    </row>
    <row r="418" spans="1:65" s="2" customFormat="1" ht="29.25">
      <c r="A418" s="33"/>
      <c r="B418" s="34"/>
      <c r="C418" s="35"/>
      <c r="D418" s="198" t="s">
        <v>135</v>
      </c>
      <c r="E418" s="35"/>
      <c r="F418" s="199" t="s">
        <v>679</v>
      </c>
      <c r="G418" s="35"/>
      <c r="H418" s="35"/>
      <c r="I418" s="200"/>
      <c r="J418" s="35"/>
      <c r="K418" s="35"/>
      <c r="L418" s="38"/>
      <c r="M418" s="201"/>
      <c r="N418" s="202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135</v>
      </c>
      <c r="AU418" s="16" t="s">
        <v>84</v>
      </c>
    </row>
    <row r="419" spans="1:65" s="13" customFormat="1">
      <c r="B419" s="203"/>
      <c r="C419" s="204"/>
      <c r="D419" s="198" t="s">
        <v>137</v>
      </c>
      <c r="E419" s="205" t="s">
        <v>1</v>
      </c>
      <c r="F419" s="206" t="s">
        <v>680</v>
      </c>
      <c r="G419" s="204"/>
      <c r="H419" s="207">
        <v>9.9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137</v>
      </c>
      <c r="AU419" s="213" t="s">
        <v>84</v>
      </c>
      <c r="AV419" s="13" t="s">
        <v>86</v>
      </c>
      <c r="AW419" s="13" t="s">
        <v>34</v>
      </c>
      <c r="AX419" s="13" t="s">
        <v>84</v>
      </c>
      <c r="AY419" s="213" t="s">
        <v>125</v>
      </c>
    </row>
    <row r="420" spans="1:65" s="2" customFormat="1" ht="33" customHeight="1">
      <c r="A420" s="33"/>
      <c r="B420" s="34"/>
      <c r="C420" s="185" t="s">
        <v>681</v>
      </c>
      <c r="D420" s="185" t="s">
        <v>128</v>
      </c>
      <c r="E420" s="186" t="s">
        <v>682</v>
      </c>
      <c r="F420" s="187" t="s">
        <v>683</v>
      </c>
      <c r="G420" s="188" t="s">
        <v>181</v>
      </c>
      <c r="H420" s="189">
        <v>3387.1350000000002</v>
      </c>
      <c r="I420" s="190"/>
      <c r="J420" s="191">
        <f>ROUND(I420*H420,2)</f>
        <v>0</v>
      </c>
      <c r="K420" s="187" t="s">
        <v>132</v>
      </c>
      <c r="L420" s="38"/>
      <c r="M420" s="192" t="s">
        <v>1</v>
      </c>
      <c r="N420" s="193" t="s">
        <v>42</v>
      </c>
      <c r="O420" s="70"/>
      <c r="P420" s="194">
        <f>O420*H420</f>
        <v>0</v>
      </c>
      <c r="Q420" s="194">
        <v>0</v>
      </c>
      <c r="R420" s="194">
        <f>Q420*H420</f>
        <v>0</v>
      </c>
      <c r="S420" s="194">
        <v>0</v>
      </c>
      <c r="T420" s="195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96" t="s">
        <v>626</v>
      </c>
      <c r="AT420" s="196" t="s">
        <v>128</v>
      </c>
      <c r="AU420" s="196" t="s">
        <v>84</v>
      </c>
      <c r="AY420" s="16" t="s">
        <v>125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6" t="s">
        <v>84</v>
      </c>
      <c r="BK420" s="197">
        <f>ROUND(I420*H420,2)</f>
        <v>0</v>
      </c>
      <c r="BL420" s="16" t="s">
        <v>626</v>
      </c>
      <c r="BM420" s="196" t="s">
        <v>684</v>
      </c>
    </row>
    <row r="421" spans="1:65" s="2" customFormat="1" ht="39">
      <c r="A421" s="33"/>
      <c r="B421" s="34"/>
      <c r="C421" s="35"/>
      <c r="D421" s="198" t="s">
        <v>135</v>
      </c>
      <c r="E421" s="35"/>
      <c r="F421" s="199" t="s">
        <v>685</v>
      </c>
      <c r="G421" s="35"/>
      <c r="H421" s="35"/>
      <c r="I421" s="200"/>
      <c r="J421" s="35"/>
      <c r="K421" s="35"/>
      <c r="L421" s="38"/>
      <c r="M421" s="201"/>
      <c r="N421" s="202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135</v>
      </c>
      <c r="AU421" s="16" t="s">
        <v>84</v>
      </c>
    </row>
    <row r="422" spans="1:65" s="13" customFormat="1">
      <c r="B422" s="203"/>
      <c r="C422" s="204"/>
      <c r="D422" s="198" t="s">
        <v>137</v>
      </c>
      <c r="E422" s="205" t="s">
        <v>1</v>
      </c>
      <c r="F422" s="206" t="s">
        <v>686</v>
      </c>
      <c r="G422" s="204"/>
      <c r="H422" s="207">
        <v>3367.7750000000001</v>
      </c>
      <c r="I422" s="208"/>
      <c r="J422" s="204"/>
      <c r="K422" s="204"/>
      <c r="L422" s="209"/>
      <c r="M422" s="210"/>
      <c r="N422" s="211"/>
      <c r="O422" s="211"/>
      <c r="P422" s="211"/>
      <c r="Q422" s="211"/>
      <c r="R422" s="211"/>
      <c r="S422" s="211"/>
      <c r="T422" s="212"/>
      <c r="AT422" s="213" t="s">
        <v>137</v>
      </c>
      <c r="AU422" s="213" t="s">
        <v>84</v>
      </c>
      <c r="AV422" s="13" t="s">
        <v>86</v>
      </c>
      <c r="AW422" s="13" t="s">
        <v>34</v>
      </c>
      <c r="AX422" s="13" t="s">
        <v>77</v>
      </c>
      <c r="AY422" s="213" t="s">
        <v>125</v>
      </c>
    </row>
    <row r="423" spans="1:65" s="13" customFormat="1">
      <c r="B423" s="203"/>
      <c r="C423" s="204"/>
      <c r="D423" s="198" t="s">
        <v>137</v>
      </c>
      <c r="E423" s="205" t="s">
        <v>1</v>
      </c>
      <c r="F423" s="206" t="s">
        <v>687</v>
      </c>
      <c r="G423" s="204"/>
      <c r="H423" s="207">
        <v>9.4600000000000009</v>
      </c>
      <c r="I423" s="208"/>
      <c r="J423" s="204"/>
      <c r="K423" s="204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137</v>
      </c>
      <c r="AU423" s="213" t="s">
        <v>84</v>
      </c>
      <c r="AV423" s="13" t="s">
        <v>86</v>
      </c>
      <c r="AW423" s="13" t="s">
        <v>34</v>
      </c>
      <c r="AX423" s="13" t="s">
        <v>77</v>
      </c>
      <c r="AY423" s="213" t="s">
        <v>125</v>
      </c>
    </row>
    <row r="424" spans="1:65" s="13" customFormat="1">
      <c r="B424" s="203"/>
      <c r="C424" s="204"/>
      <c r="D424" s="198" t="s">
        <v>137</v>
      </c>
      <c r="E424" s="205" t="s">
        <v>1</v>
      </c>
      <c r="F424" s="206" t="s">
        <v>688</v>
      </c>
      <c r="G424" s="204"/>
      <c r="H424" s="207">
        <v>9.9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137</v>
      </c>
      <c r="AU424" s="213" t="s">
        <v>84</v>
      </c>
      <c r="AV424" s="13" t="s">
        <v>86</v>
      </c>
      <c r="AW424" s="13" t="s">
        <v>34</v>
      </c>
      <c r="AX424" s="13" t="s">
        <v>77</v>
      </c>
      <c r="AY424" s="213" t="s">
        <v>125</v>
      </c>
    </row>
    <row r="425" spans="1:65" s="14" customFormat="1">
      <c r="B425" s="214"/>
      <c r="C425" s="215"/>
      <c r="D425" s="198" t="s">
        <v>137</v>
      </c>
      <c r="E425" s="216" t="s">
        <v>1</v>
      </c>
      <c r="F425" s="217" t="s">
        <v>158</v>
      </c>
      <c r="G425" s="215"/>
      <c r="H425" s="218">
        <v>3387.1350000000002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137</v>
      </c>
      <c r="AU425" s="224" t="s">
        <v>84</v>
      </c>
      <c r="AV425" s="14" t="s">
        <v>133</v>
      </c>
      <c r="AW425" s="14" t="s">
        <v>34</v>
      </c>
      <c r="AX425" s="14" t="s">
        <v>84</v>
      </c>
      <c r="AY425" s="224" t="s">
        <v>125</v>
      </c>
    </row>
    <row r="426" spans="1:65" s="2" customFormat="1" ht="24">
      <c r="A426" s="33"/>
      <c r="B426" s="34"/>
      <c r="C426" s="185" t="s">
        <v>689</v>
      </c>
      <c r="D426" s="185" t="s">
        <v>128</v>
      </c>
      <c r="E426" s="186" t="s">
        <v>690</v>
      </c>
      <c r="F426" s="187" t="s">
        <v>691</v>
      </c>
      <c r="G426" s="188" t="s">
        <v>181</v>
      </c>
      <c r="H426" s="189">
        <v>3593.64</v>
      </c>
      <c r="I426" s="190"/>
      <c r="J426" s="191">
        <f>ROUND(I426*H426,2)</f>
        <v>0</v>
      </c>
      <c r="K426" s="187" t="s">
        <v>132</v>
      </c>
      <c r="L426" s="38"/>
      <c r="M426" s="192" t="s">
        <v>1</v>
      </c>
      <c r="N426" s="193" t="s">
        <v>42</v>
      </c>
      <c r="O426" s="70"/>
      <c r="P426" s="194">
        <f>O426*H426</f>
        <v>0</v>
      </c>
      <c r="Q426" s="194">
        <v>0</v>
      </c>
      <c r="R426" s="194">
        <f>Q426*H426</f>
        <v>0</v>
      </c>
      <c r="S426" s="194">
        <v>0</v>
      </c>
      <c r="T426" s="195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6" t="s">
        <v>626</v>
      </c>
      <c r="AT426" s="196" t="s">
        <v>128</v>
      </c>
      <c r="AU426" s="196" t="s">
        <v>84</v>
      </c>
      <c r="AY426" s="16" t="s">
        <v>125</v>
      </c>
      <c r="BE426" s="197">
        <f>IF(N426="základní",J426,0)</f>
        <v>0</v>
      </c>
      <c r="BF426" s="197">
        <f>IF(N426="snížená",J426,0)</f>
        <v>0</v>
      </c>
      <c r="BG426" s="197">
        <f>IF(N426="zákl. přenesená",J426,0)</f>
        <v>0</v>
      </c>
      <c r="BH426" s="197">
        <f>IF(N426="sníž. přenesená",J426,0)</f>
        <v>0</v>
      </c>
      <c r="BI426" s="197">
        <f>IF(N426="nulová",J426,0)</f>
        <v>0</v>
      </c>
      <c r="BJ426" s="16" t="s">
        <v>84</v>
      </c>
      <c r="BK426" s="197">
        <f>ROUND(I426*H426,2)</f>
        <v>0</v>
      </c>
      <c r="BL426" s="16" t="s">
        <v>626</v>
      </c>
      <c r="BM426" s="196" t="s">
        <v>692</v>
      </c>
    </row>
    <row r="427" spans="1:65" s="2" customFormat="1" ht="48.75">
      <c r="A427" s="33"/>
      <c r="B427" s="34"/>
      <c r="C427" s="35"/>
      <c r="D427" s="198" t="s">
        <v>135</v>
      </c>
      <c r="E427" s="35"/>
      <c r="F427" s="199" t="s">
        <v>693</v>
      </c>
      <c r="G427" s="35"/>
      <c r="H427" s="35"/>
      <c r="I427" s="200"/>
      <c r="J427" s="35"/>
      <c r="K427" s="35"/>
      <c r="L427" s="38"/>
      <c r="M427" s="201"/>
      <c r="N427" s="202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135</v>
      </c>
      <c r="AU427" s="16" t="s">
        <v>84</v>
      </c>
    </row>
    <row r="428" spans="1:65" s="13" customFormat="1">
      <c r="B428" s="203"/>
      <c r="C428" s="204"/>
      <c r="D428" s="198" t="s">
        <v>137</v>
      </c>
      <c r="E428" s="205" t="s">
        <v>1</v>
      </c>
      <c r="F428" s="206" t="s">
        <v>694</v>
      </c>
      <c r="G428" s="204"/>
      <c r="H428" s="207">
        <v>3593.64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137</v>
      </c>
      <c r="AU428" s="213" t="s">
        <v>84</v>
      </c>
      <c r="AV428" s="13" t="s">
        <v>86</v>
      </c>
      <c r="AW428" s="13" t="s">
        <v>34</v>
      </c>
      <c r="AX428" s="13" t="s">
        <v>84</v>
      </c>
      <c r="AY428" s="213" t="s">
        <v>125</v>
      </c>
    </row>
    <row r="429" spans="1:65" s="2" customFormat="1" ht="33" customHeight="1">
      <c r="A429" s="33"/>
      <c r="B429" s="34"/>
      <c r="C429" s="185" t="s">
        <v>695</v>
      </c>
      <c r="D429" s="185" t="s">
        <v>128</v>
      </c>
      <c r="E429" s="186" t="s">
        <v>696</v>
      </c>
      <c r="F429" s="187" t="s">
        <v>697</v>
      </c>
      <c r="G429" s="188" t="s">
        <v>181</v>
      </c>
      <c r="H429" s="189">
        <v>51.975999999999999</v>
      </c>
      <c r="I429" s="190"/>
      <c r="J429" s="191">
        <f>ROUND(I429*H429,2)</f>
        <v>0</v>
      </c>
      <c r="K429" s="187" t="s">
        <v>132</v>
      </c>
      <c r="L429" s="38"/>
      <c r="M429" s="192" t="s">
        <v>1</v>
      </c>
      <c r="N429" s="193" t="s">
        <v>42</v>
      </c>
      <c r="O429" s="70"/>
      <c r="P429" s="194">
        <f>O429*H429</f>
        <v>0</v>
      </c>
      <c r="Q429" s="194">
        <v>0</v>
      </c>
      <c r="R429" s="194">
        <f>Q429*H429</f>
        <v>0</v>
      </c>
      <c r="S429" s="194">
        <v>0</v>
      </c>
      <c r="T429" s="195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96" t="s">
        <v>626</v>
      </c>
      <c r="AT429" s="196" t="s">
        <v>128</v>
      </c>
      <c r="AU429" s="196" t="s">
        <v>84</v>
      </c>
      <c r="AY429" s="16" t="s">
        <v>125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6" t="s">
        <v>84</v>
      </c>
      <c r="BK429" s="197">
        <f>ROUND(I429*H429,2)</f>
        <v>0</v>
      </c>
      <c r="BL429" s="16" t="s">
        <v>626</v>
      </c>
      <c r="BM429" s="196" t="s">
        <v>698</v>
      </c>
    </row>
    <row r="430" spans="1:65" s="2" customFormat="1" ht="48.75">
      <c r="A430" s="33"/>
      <c r="B430" s="34"/>
      <c r="C430" s="35"/>
      <c r="D430" s="198" t="s">
        <v>135</v>
      </c>
      <c r="E430" s="35"/>
      <c r="F430" s="199" t="s">
        <v>699</v>
      </c>
      <c r="G430" s="35"/>
      <c r="H430" s="35"/>
      <c r="I430" s="200"/>
      <c r="J430" s="35"/>
      <c r="K430" s="35"/>
      <c r="L430" s="38"/>
      <c r="M430" s="201"/>
      <c r="N430" s="202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135</v>
      </c>
      <c r="AU430" s="16" t="s">
        <v>84</v>
      </c>
    </row>
    <row r="431" spans="1:65" s="13" customFormat="1">
      <c r="B431" s="203"/>
      <c r="C431" s="204"/>
      <c r="D431" s="198" t="s">
        <v>137</v>
      </c>
      <c r="E431" s="205" t="s">
        <v>1</v>
      </c>
      <c r="F431" s="206" t="s">
        <v>700</v>
      </c>
      <c r="G431" s="204"/>
      <c r="H431" s="207">
        <v>51.975999999999999</v>
      </c>
      <c r="I431" s="208"/>
      <c r="J431" s="204"/>
      <c r="K431" s="204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137</v>
      </c>
      <c r="AU431" s="213" t="s">
        <v>84</v>
      </c>
      <c r="AV431" s="13" t="s">
        <v>86</v>
      </c>
      <c r="AW431" s="13" t="s">
        <v>34</v>
      </c>
      <c r="AX431" s="13" t="s">
        <v>84</v>
      </c>
      <c r="AY431" s="213" t="s">
        <v>125</v>
      </c>
    </row>
    <row r="432" spans="1:65" s="2" customFormat="1" ht="24">
      <c r="A432" s="33"/>
      <c r="B432" s="34"/>
      <c r="C432" s="185" t="s">
        <v>701</v>
      </c>
      <c r="D432" s="185" t="s">
        <v>128</v>
      </c>
      <c r="E432" s="186" t="s">
        <v>702</v>
      </c>
      <c r="F432" s="187" t="s">
        <v>703</v>
      </c>
      <c r="G432" s="188" t="s">
        <v>181</v>
      </c>
      <c r="H432" s="189">
        <v>14.965</v>
      </c>
      <c r="I432" s="190"/>
      <c r="J432" s="191">
        <f>ROUND(I432*H432,2)</f>
        <v>0</v>
      </c>
      <c r="K432" s="187" t="s">
        <v>132</v>
      </c>
      <c r="L432" s="38"/>
      <c r="M432" s="192" t="s">
        <v>1</v>
      </c>
      <c r="N432" s="193" t="s">
        <v>42</v>
      </c>
      <c r="O432" s="70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96" t="s">
        <v>626</v>
      </c>
      <c r="AT432" s="196" t="s">
        <v>128</v>
      </c>
      <c r="AU432" s="196" t="s">
        <v>84</v>
      </c>
      <c r="AY432" s="16" t="s">
        <v>125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6" t="s">
        <v>84</v>
      </c>
      <c r="BK432" s="197">
        <f>ROUND(I432*H432,2)</f>
        <v>0</v>
      </c>
      <c r="BL432" s="16" t="s">
        <v>626</v>
      </c>
      <c r="BM432" s="196" t="s">
        <v>704</v>
      </c>
    </row>
    <row r="433" spans="1:65" s="2" customFormat="1" ht="48.75">
      <c r="A433" s="33"/>
      <c r="B433" s="34"/>
      <c r="C433" s="35"/>
      <c r="D433" s="198" t="s">
        <v>135</v>
      </c>
      <c r="E433" s="35"/>
      <c r="F433" s="199" t="s">
        <v>705</v>
      </c>
      <c r="G433" s="35"/>
      <c r="H433" s="35"/>
      <c r="I433" s="200"/>
      <c r="J433" s="35"/>
      <c r="K433" s="35"/>
      <c r="L433" s="38"/>
      <c r="M433" s="201"/>
      <c r="N433" s="202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135</v>
      </c>
      <c r="AU433" s="16" t="s">
        <v>84</v>
      </c>
    </row>
    <row r="434" spans="1:65" s="13" customFormat="1" ht="22.5">
      <c r="B434" s="203"/>
      <c r="C434" s="204"/>
      <c r="D434" s="198" t="s">
        <v>137</v>
      </c>
      <c r="E434" s="205" t="s">
        <v>1</v>
      </c>
      <c r="F434" s="206" t="s">
        <v>706</v>
      </c>
      <c r="G434" s="204"/>
      <c r="H434" s="207">
        <v>14.965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137</v>
      </c>
      <c r="AU434" s="213" t="s">
        <v>84</v>
      </c>
      <c r="AV434" s="13" t="s">
        <v>86</v>
      </c>
      <c r="AW434" s="13" t="s">
        <v>34</v>
      </c>
      <c r="AX434" s="13" t="s">
        <v>84</v>
      </c>
      <c r="AY434" s="213" t="s">
        <v>125</v>
      </c>
    </row>
    <row r="435" spans="1:65" s="2" customFormat="1" ht="33" customHeight="1">
      <c r="A435" s="33"/>
      <c r="B435" s="34"/>
      <c r="C435" s="185" t="s">
        <v>707</v>
      </c>
      <c r="D435" s="185" t="s">
        <v>128</v>
      </c>
      <c r="E435" s="186" t="s">
        <v>708</v>
      </c>
      <c r="F435" s="187" t="s">
        <v>709</v>
      </c>
      <c r="G435" s="188" t="s">
        <v>181</v>
      </c>
      <c r="H435" s="189">
        <v>2.5</v>
      </c>
      <c r="I435" s="190"/>
      <c r="J435" s="191">
        <f>ROUND(I435*H435,2)</f>
        <v>0</v>
      </c>
      <c r="K435" s="187" t="s">
        <v>132</v>
      </c>
      <c r="L435" s="38"/>
      <c r="M435" s="192" t="s">
        <v>1</v>
      </c>
      <c r="N435" s="193" t="s">
        <v>42</v>
      </c>
      <c r="O435" s="70"/>
      <c r="P435" s="194">
        <f>O435*H435</f>
        <v>0</v>
      </c>
      <c r="Q435" s="194">
        <v>0</v>
      </c>
      <c r="R435" s="194">
        <f>Q435*H435</f>
        <v>0</v>
      </c>
      <c r="S435" s="194">
        <v>0</v>
      </c>
      <c r="T435" s="195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96" t="s">
        <v>626</v>
      </c>
      <c r="AT435" s="196" t="s">
        <v>128</v>
      </c>
      <c r="AU435" s="196" t="s">
        <v>84</v>
      </c>
      <c r="AY435" s="16" t="s">
        <v>125</v>
      </c>
      <c r="BE435" s="197">
        <f>IF(N435="základní",J435,0)</f>
        <v>0</v>
      </c>
      <c r="BF435" s="197">
        <f>IF(N435="snížená",J435,0)</f>
        <v>0</v>
      </c>
      <c r="BG435" s="197">
        <f>IF(N435="zákl. přenesená",J435,0)</f>
        <v>0</v>
      </c>
      <c r="BH435" s="197">
        <f>IF(N435="sníž. přenesená",J435,0)</f>
        <v>0</v>
      </c>
      <c r="BI435" s="197">
        <f>IF(N435="nulová",J435,0)</f>
        <v>0</v>
      </c>
      <c r="BJ435" s="16" t="s">
        <v>84</v>
      </c>
      <c r="BK435" s="197">
        <f>ROUND(I435*H435,2)</f>
        <v>0</v>
      </c>
      <c r="BL435" s="16" t="s">
        <v>626</v>
      </c>
      <c r="BM435" s="196" t="s">
        <v>710</v>
      </c>
    </row>
    <row r="436" spans="1:65" s="2" customFormat="1" ht="48.75">
      <c r="A436" s="33"/>
      <c r="B436" s="34"/>
      <c r="C436" s="35"/>
      <c r="D436" s="198" t="s">
        <v>135</v>
      </c>
      <c r="E436" s="35"/>
      <c r="F436" s="199" t="s">
        <v>711</v>
      </c>
      <c r="G436" s="35"/>
      <c r="H436" s="35"/>
      <c r="I436" s="200"/>
      <c r="J436" s="35"/>
      <c r="K436" s="35"/>
      <c r="L436" s="38"/>
      <c r="M436" s="201"/>
      <c r="N436" s="202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135</v>
      </c>
      <c r="AU436" s="16" t="s">
        <v>84</v>
      </c>
    </row>
    <row r="437" spans="1:65" s="13" customFormat="1">
      <c r="B437" s="203"/>
      <c r="C437" s="204"/>
      <c r="D437" s="198" t="s">
        <v>137</v>
      </c>
      <c r="E437" s="205" t="s">
        <v>1</v>
      </c>
      <c r="F437" s="206" t="s">
        <v>712</v>
      </c>
      <c r="G437" s="204"/>
      <c r="H437" s="207">
        <v>2.5</v>
      </c>
      <c r="I437" s="208"/>
      <c r="J437" s="204"/>
      <c r="K437" s="204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137</v>
      </c>
      <c r="AU437" s="213" t="s">
        <v>84</v>
      </c>
      <c r="AV437" s="13" t="s">
        <v>86</v>
      </c>
      <c r="AW437" s="13" t="s">
        <v>34</v>
      </c>
      <c r="AX437" s="13" t="s">
        <v>84</v>
      </c>
      <c r="AY437" s="213" t="s">
        <v>125</v>
      </c>
    </row>
    <row r="438" spans="1:65" s="2" customFormat="1" ht="16.5" customHeight="1">
      <c r="A438" s="33"/>
      <c r="B438" s="34"/>
      <c r="C438" s="185" t="s">
        <v>713</v>
      </c>
      <c r="D438" s="185" t="s">
        <v>128</v>
      </c>
      <c r="E438" s="186" t="s">
        <v>714</v>
      </c>
      <c r="F438" s="187" t="s">
        <v>715</v>
      </c>
      <c r="G438" s="188" t="s">
        <v>166</v>
      </c>
      <c r="H438" s="189">
        <v>9</v>
      </c>
      <c r="I438" s="190"/>
      <c r="J438" s="191">
        <f>ROUND(I438*H438,2)</f>
        <v>0</v>
      </c>
      <c r="K438" s="187" t="s">
        <v>132</v>
      </c>
      <c r="L438" s="38"/>
      <c r="M438" s="192" t="s">
        <v>1</v>
      </c>
      <c r="N438" s="193" t="s">
        <v>42</v>
      </c>
      <c r="O438" s="70"/>
      <c r="P438" s="194">
        <f>O438*H438</f>
        <v>0</v>
      </c>
      <c r="Q438" s="194">
        <v>0</v>
      </c>
      <c r="R438" s="194">
        <f>Q438*H438</f>
        <v>0</v>
      </c>
      <c r="S438" s="194">
        <v>0</v>
      </c>
      <c r="T438" s="195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6" t="s">
        <v>626</v>
      </c>
      <c r="AT438" s="196" t="s">
        <v>128</v>
      </c>
      <c r="AU438" s="196" t="s">
        <v>84</v>
      </c>
      <c r="AY438" s="16" t="s">
        <v>125</v>
      </c>
      <c r="BE438" s="197">
        <f>IF(N438="základní",J438,0)</f>
        <v>0</v>
      </c>
      <c r="BF438" s="197">
        <f>IF(N438="snížená",J438,0)</f>
        <v>0</v>
      </c>
      <c r="BG438" s="197">
        <f>IF(N438="zákl. přenesená",J438,0)</f>
        <v>0</v>
      </c>
      <c r="BH438" s="197">
        <f>IF(N438="sníž. přenesená",J438,0)</f>
        <v>0</v>
      </c>
      <c r="BI438" s="197">
        <f>IF(N438="nulová",J438,0)</f>
        <v>0</v>
      </c>
      <c r="BJ438" s="16" t="s">
        <v>84</v>
      </c>
      <c r="BK438" s="197">
        <f>ROUND(I438*H438,2)</f>
        <v>0</v>
      </c>
      <c r="BL438" s="16" t="s">
        <v>626</v>
      </c>
      <c r="BM438" s="196" t="s">
        <v>716</v>
      </c>
    </row>
    <row r="439" spans="1:65" s="2" customFormat="1" ht="29.25">
      <c r="A439" s="33"/>
      <c r="B439" s="34"/>
      <c r="C439" s="35"/>
      <c r="D439" s="198" t="s">
        <v>135</v>
      </c>
      <c r="E439" s="35"/>
      <c r="F439" s="199" t="s">
        <v>717</v>
      </c>
      <c r="G439" s="35"/>
      <c r="H439" s="35"/>
      <c r="I439" s="200"/>
      <c r="J439" s="35"/>
      <c r="K439" s="35"/>
      <c r="L439" s="38"/>
      <c r="M439" s="201"/>
      <c r="N439" s="202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135</v>
      </c>
      <c r="AU439" s="16" t="s">
        <v>84</v>
      </c>
    </row>
    <row r="440" spans="1:65" s="13" customFormat="1">
      <c r="B440" s="203"/>
      <c r="C440" s="204"/>
      <c r="D440" s="198" t="s">
        <v>137</v>
      </c>
      <c r="E440" s="205" t="s">
        <v>1</v>
      </c>
      <c r="F440" s="206" t="s">
        <v>718</v>
      </c>
      <c r="G440" s="204"/>
      <c r="H440" s="207">
        <v>9</v>
      </c>
      <c r="I440" s="208"/>
      <c r="J440" s="204"/>
      <c r="K440" s="204"/>
      <c r="L440" s="209"/>
      <c r="M440" s="236"/>
      <c r="N440" s="237"/>
      <c r="O440" s="237"/>
      <c r="P440" s="237"/>
      <c r="Q440" s="237"/>
      <c r="R440" s="237"/>
      <c r="S440" s="237"/>
      <c r="T440" s="238"/>
      <c r="AT440" s="213" t="s">
        <v>137</v>
      </c>
      <c r="AU440" s="213" t="s">
        <v>84</v>
      </c>
      <c r="AV440" s="13" t="s">
        <v>86</v>
      </c>
      <c r="AW440" s="13" t="s">
        <v>34</v>
      </c>
      <c r="AX440" s="13" t="s">
        <v>84</v>
      </c>
      <c r="AY440" s="213" t="s">
        <v>125</v>
      </c>
    </row>
    <row r="441" spans="1:65" s="2" customFormat="1" ht="6.95" customHeight="1">
      <c r="A441" s="3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38"/>
      <c r="M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</row>
  </sheetData>
  <sheetProtection algorithmName="SHA-512" hashValue="pbLHuDJeT5bAiTGlHfgCwaC4Ia64g/JqqlWNgIKgohPZ/Xg+qFkEm7aQgcor9JumKNxjsZTja6qYoiOmh32qyQ==" saltValue="tQRUwZVcB92rqV2+60HbRYtcLya0W59tqL2H0yE33wk9e7HuK/cbhHd25MT447Y0VaPGzdQy4Nh39lxPvtdapw==" spinCount="100000" sheet="1" objects="1" scenarios="1" formatColumns="0" formatRows="0" autoFilter="0"/>
  <autoFilter ref="C118:K4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staničních kolejí a výhybek v žst. Rýmařov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719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ROUND((SUM(BE119:BE262)),  2)</f>
        <v>0</v>
      </c>
      <c r="G33" s="33"/>
      <c r="H33" s="33"/>
      <c r="I33" s="123">
        <v>0.21</v>
      </c>
      <c r="J33" s="122">
        <f>ROUND(((SUM(BE119:BE262))*I33),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ROUND((SUM(BF119:BF262)),  2)</f>
        <v>0</v>
      </c>
      <c r="G34" s="33"/>
      <c r="H34" s="33"/>
      <c r="I34" s="123">
        <v>0.15</v>
      </c>
      <c r="J34" s="122">
        <f>ROUND(((SUM(BF119:BF262))*I34),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ROUND((SUM(BG119:BG262)),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ROUND((SUM(BH119:BH262)),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ROUND((SUM(BI119:BI262)),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staničních kolejí a výhybek v žst. Rýmařov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 xml:space="preserve">SO 02 - Oprava nástupiště v žst. Rýmařov 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15. 3. 2021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103</v>
      </c>
      <c r="D94" s="143"/>
      <c r="E94" s="143"/>
      <c r="F94" s="143"/>
      <c r="G94" s="143"/>
      <c r="H94" s="143"/>
      <c r="I94" s="143"/>
      <c r="J94" s="144" t="s">
        <v>104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6"/>
      <c r="C97" s="147"/>
      <c r="D97" s="148" t="s">
        <v>107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109</v>
      </c>
      <c r="E99" s="149"/>
      <c r="F99" s="149"/>
      <c r="G99" s="149"/>
      <c r="H99" s="149"/>
      <c r="I99" s="149"/>
      <c r="J99" s="150">
        <f>J239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staničních kolejí a výhybek v žst. Rýmařov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4" t="str">
        <f>E9</f>
        <v xml:space="preserve">SO 02 - Oprava nástupiště v žst. Rýmařov 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28" t="s">
        <v>22</v>
      </c>
      <c r="J113" s="65" t="str">
        <f>IF(J12="","",J12)</f>
        <v>15. 3. 2021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111</v>
      </c>
      <c r="D118" s="161" t="s">
        <v>62</v>
      </c>
      <c r="E118" s="161" t="s">
        <v>58</v>
      </c>
      <c r="F118" s="161" t="s">
        <v>59</v>
      </c>
      <c r="G118" s="161" t="s">
        <v>112</v>
      </c>
      <c r="H118" s="161" t="s">
        <v>113</v>
      </c>
      <c r="I118" s="161" t="s">
        <v>114</v>
      </c>
      <c r="J118" s="161" t="s">
        <v>104</v>
      </c>
      <c r="K118" s="162" t="s">
        <v>115</v>
      </c>
      <c r="L118" s="163"/>
      <c r="M118" s="74" t="s">
        <v>1</v>
      </c>
      <c r="N118" s="75" t="s">
        <v>41</v>
      </c>
      <c r="O118" s="75" t="s">
        <v>116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6" t="s">
        <v>121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122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P120+P239</f>
        <v>0</v>
      </c>
      <c r="Q119" s="78"/>
      <c r="R119" s="166">
        <f>R120+R239</f>
        <v>126.4049409</v>
      </c>
      <c r="S119" s="78"/>
      <c r="T119" s="167">
        <f>T120+T239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106</v>
      </c>
      <c r="BK119" s="168">
        <f>BK120+BK239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123</v>
      </c>
      <c r="F120" s="172" t="s">
        <v>124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126.4049409</v>
      </c>
      <c r="S120" s="177"/>
      <c r="T120" s="179">
        <f>T121</f>
        <v>0</v>
      </c>
      <c r="AR120" s="180" t="s">
        <v>84</v>
      </c>
      <c r="AT120" s="181" t="s">
        <v>76</v>
      </c>
      <c r="AU120" s="181" t="s">
        <v>77</v>
      </c>
      <c r="AY120" s="180" t="s">
        <v>125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126</v>
      </c>
      <c r="F121" s="183" t="s">
        <v>127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SUM(P122:P238)</f>
        <v>0</v>
      </c>
      <c r="Q121" s="177"/>
      <c r="R121" s="178">
        <f>SUM(R122:R238)</f>
        <v>126.4049409</v>
      </c>
      <c r="S121" s="177"/>
      <c r="T121" s="179">
        <f>SUM(T122:T238)</f>
        <v>0</v>
      </c>
      <c r="AR121" s="180" t="s">
        <v>84</v>
      </c>
      <c r="AT121" s="181" t="s">
        <v>76</v>
      </c>
      <c r="AU121" s="181" t="s">
        <v>84</v>
      </c>
      <c r="AY121" s="180" t="s">
        <v>125</v>
      </c>
      <c r="BK121" s="182">
        <f>SUM(BK122:BK238)</f>
        <v>0</v>
      </c>
    </row>
    <row r="122" spans="1:65" s="2" customFormat="1" ht="16.5" customHeight="1">
      <c r="A122" s="33"/>
      <c r="B122" s="34"/>
      <c r="C122" s="185" t="s">
        <v>84</v>
      </c>
      <c r="D122" s="185" t="s">
        <v>128</v>
      </c>
      <c r="E122" s="186" t="s">
        <v>720</v>
      </c>
      <c r="F122" s="187" t="s">
        <v>721</v>
      </c>
      <c r="G122" s="188" t="s">
        <v>131</v>
      </c>
      <c r="H122" s="189">
        <v>41</v>
      </c>
      <c r="I122" s="190"/>
      <c r="J122" s="191">
        <f>ROUND(I122*H122,2)</f>
        <v>0</v>
      </c>
      <c r="K122" s="187" t="s">
        <v>132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133</v>
      </c>
      <c r="AT122" s="196" t="s">
        <v>128</v>
      </c>
      <c r="AU122" s="196" t="s">
        <v>86</v>
      </c>
      <c r="AY122" s="16" t="s">
        <v>125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133</v>
      </c>
      <c r="BM122" s="196" t="s">
        <v>722</v>
      </c>
    </row>
    <row r="123" spans="1:65" s="2" customFormat="1" ht="19.5">
      <c r="A123" s="33"/>
      <c r="B123" s="34"/>
      <c r="C123" s="35"/>
      <c r="D123" s="198" t="s">
        <v>135</v>
      </c>
      <c r="E123" s="35"/>
      <c r="F123" s="199" t="s">
        <v>723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86</v>
      </c>
    </row>
    <row r="124" spans="1:65" s="2" customFormat="1" ht="16.5" customHeight="1">
      <c r="A124" s="33"/>
      <c r="B124" s="34"/>
      <c r="C124" s="185" t="s">
        <v>86</v>
      </c>
      <c r="D124" s="185" t="s">
        <v>128</v>
      </c>
      <c r="E124" s="186" t="s">
        <v>724</v>
      </c>
      <c r="F124" s="187" t="s">
        <v>725</v>
      </c>
      <c r="G124" s="188" t="s">
        <v>131</v>
      </c>
      <c r="H124" s="189">
        <v>45</v>
      </c>
      <c r="I124" s="190"/>
      <c r="J124" s="191">
        <f>ROUND(I124*H124,2)</f>
        <v>0</v>
      </c>
      <c r="K124" s="187" t="s">
        <v>132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133</v>
      </c>
      <c r="AT124" s="196" t="s">
        <v>128</v>
      </c>
      <c r="AU124" s="196" t="s">
        <v>86</v>
      </c>
      <c r="AY124" s="16" t="s">
        <v>125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84</v>
      </c>
      <c r="BK124" s="197">
        <f>ROUND(I124*H124,2)</f>
        <v>0</v>
      </c>
      <c r="BL124" s="16" t="s">
        <v>133</v>
      </c>
      <c r="BM124" s="196" t="s">
        <v>726</v>
      </c>
    </row>
    <row r="125" spans="1:65" s="2" customFormat="1" ht="19.5">
      <c r="A125" s="33"/>
      <c r="B125" s="34"/>
      <c r="C125" s="35"/>
      <c r="D125" s="198" t="s">
        <v>135</v>
      </c>
      <c r="E125" s="35"/>
      <c r="F125" s="199" t="s">
        <v>727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86</v>
      </c>
    </row>
    <row r="126" spans="1:65" s="2" customFormat="1" ht="16.5" customHeight="1">
      <c r="A126" s="33"/>
      <c r="B126" s="34"/>
      <c r="C126" s="185" t="s">
        <v>144</v>
      </c>
      <c r="D126" s="185" t="s">
        <v>128</v>
      </c>
      <c r="E126" s="186" t="s">
        <v>145</v>
      </c>
      <c r="F126" s="187" t="s">
        <v>146</v>
      </c>
      <c r="G126" s="188" t="s">
        <v>147</v>
      </c>
      <c r="H126" s="189">
        <v>2.8</v>
      </c>
      <c r="I126" s="190"/>
      <c r="J126" s="191">
        <f>ROUND(I126*H126,2)</f>
        <v>0</v>
      </c>
      <c r="K126" s="187" t="s">
        <v>132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133</v>
      </c>
      <c r="AT126" s="196" t="s">
        <v>128</v>
      </c>
      <c r="AU126" s="196" t="s">
        <v>86</v>
      </c>
      <c r="AY126" s="16" t="s">
        <v>125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133</v>
      </c>
      <c r="BM126" s="196" t="s">
        <v>728</v>
      </c>
    </row>
    <row r="127" spans="1:65" s="2" customFormat="1" ht="19.5">
      <c r="A127" s="33"/>
      <c r="B127" s="34"/>
      <c r="C127" s="35"/>
      <c r="D127" s="198" t="s">
        <v>135</v>
      </c>
      <c r="E127" s="35"/>
      <c r="F127" s="199" t="s">
        <v>149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86</v>
      </c>
    </row>
    <row r="128" spans="1:65" s="13" customFormat="1">
      <c r="B128" s="203"/>
      <c r="C128" s="204"/>
      <c r="D128" s="198" t="s">
        <v>137</v>
      </c>
      <c r="E128" s="205" t="s">
        <v>1</v>
      </c>
      <c r="F128" s="206" t="s">
        <v>729</v>
      </c>
      <c r="G128" s="204"/>
      <c r="H128" s="207">
        <v>2.8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137</v>
      </c>
      <c r="AU128" s="213" t="s">
        <v>86</v>
      </c>
      <c r="AV128" s="13" t="s">
        <v>86</v>
      </c>
      <c r="AW128" s="13" t="s">
        <v>34</v>
      </c>
      <c r="AX128" s="13" t="s">
        <v>84</v>
      </c>
      <c r="AY128" s="213" t="s">
        <v>125</v>
      </c>
    </row>
    <row r="129" spans="1:65" s="2" customFormat="1" ht="16.5" customHeight="1">
      <c r="A129" s="33"/>
      <c r="B129" s="34"/>
      <c r="C129" s="185" t="s">
        <v>133</v>
      </c>
      <c r="D129" s="185" t="s">
        <v>128</v>
      </c>
      <c r="E129" s="186" t="s">
        <v>730</v>
      </c>
      <c r="F129" s="187" t="s">
        <v>731</v>
      </c>
      <c r="G129" s="188" t="s">
        <v>153</v>
      </c>
      <c r="H129" s="189">
        <v>54.713000000000001</v>
      </c>
      <c r="I129" s="190"/>
      <c r="J129" s="191">
        <f>ROUND(I129*H129,2)</f>
        <v>0</v>
      </c>
      <c r="K129" s="187" t="s">
        <v>132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133</v>
      </c>
      <c r="AT129" s="196" t="s">
        <v>128</v>
      </c>
      <c r="AU129" s="196" t="s">
        <v>86</v>
      </c>
      <c r="AY129" s="16" t="s">
        <v>125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84</v>
      </c>
      <c r="BK129" s="197">
        <f>ROUND(I129*H129,2)</f>
        <v>0</v>
      </c>
      <c r="BL129" s="16" t="s">
        <v>133</v>
      </c>
      <c r="BM129" s="196" t="s">
        <v>732</v>
      </c>
    </row>
    <row r="130" spans="1:65" s="2" customFormat="1" ht="19.5">
      <c r="A130" s="33"/>
      <c r="B130" s="34"/>
      <c r="C130" s="35"/>
      <c r="D130" s="198" t="s">
        <v>135</v>
      </c>
      <c r="E130" s="35"/>
      <c r="F130" s="199" t="s">
        <v>733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86</v>
      </c>
    </row>
    <row r="131" spans="1:65" s="13" customFormat="1">
      <c r="B131" s="203"/>
      <c r="C131" s="204"/>
      <c r="D131" s="198" t="s">
        <v>137</v>
      </c>
      <c r="E131" s="205" t="s">
        <v>1</v>
      </c>
      <c r="F131" s="206" t="s">
        <v>734</v>
      </c>
      <c r="G131" s="204"/>
      <c r="H131" s="207">
        <v>54.713000000000001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137</v>
      </c>
      <c r="AU131" s="213" t="s">
        <v>86</v>
      </c>
      <c r="AV131" s="13" t="s">
        <v>86</v>
      </c>
      <c r="AW131" s="13" t="s">
        <v>34</v>
      </c>
      <c r="AX131" s="13" t="s">
        <v>84</v>
      </c>
      <c r="AY131" s="213" t="s">
        <v>125</v>
      </c>
    </row>
    <row r="132" spans="1:65" s="2" customFormat="1" ht="16.5" customHeight="1">
      <c r="A132" s="33"/>
      <c r="B132" s="34"/>
      <c r="C132" s="185" t="s">
        <v>126</v>
      </c>
      <c r="D132" s="185" t="s">
        <v>128</v>
      </c>
      <c r="E132" s="186" t="s">
        <v>207</v>
      </c>
      <c r="F132" s="187" t="s">
        <v>208</v>
      </c>
      <c r="G132" s="188" t="s">
        <v>147</v>
      </c>
      <c r="H132" s="189">
        <v>60</v>
      </c>
      <c r="I132" s="190"/>
      <c r="J132" s="191">
        <f>ROUND(I132*H132,2)</f>
        <v>0</v>
      </c>
      <c r="K132" s="187" t="s">
        <v>132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133</v>
      </c>
      <c r="AT132" s="196" t="s">
        <v>128</v>
      </c>
      <c r="AU132" s="196" t="s">
        <v>86</v>
      </c>
      <c r="AY132" s="16" t="s">
        <v>125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84</v>
      </c>
      <c r="BK132" s="197">
        <f>ROUND(I132*H132,2)</f>
        <v>0</v>
      </c>
      <c r="BL132" s="16" t="s">
        <v>133</v>
      </c>
      <c r="BM132" s="196" t="s">
        <v>735</v>
      </c>
    </row>
    <row r="133" spans="1:65" s="2" customFormat="1" ht="19.5">
      <c r="A133" s="33"/>
      <c r="B133" s="34"/>
      <c r="C133" s="35"/>
      <c r="D133" s="198" t="s">
        <v>135</v>
      </c>
      <c r="E133" s="35"/>
      <c r="F133" s="199" t="s">
        <v>210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86</v>
      </c>
    </row>
    <row r="134" spans="1:65" s="13" customFormat="1">
      <c r="B134" s="203"/>
      <c r="C134" s="204"/>
      <c r="D134" s="198" t="s">
        <v>137</v>
      </c>
      <c r="E134" s="205" t="s">
        <v>1</v>
      </c>
      <c r="F134" s="206" t="s">
        <v>736</v>
      </c>
      <c r="G134" s="204"/>
      <c r="H134" s="207">
        <v>60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137</v>
      </c>
      <c r="AU134" s="213" t="s">
        <v>86</v>
      </c>
      <c r="AV134" s="13" t="s">
        <v>86</v>
      </c>
      <c r="AW134" s="13" t="s">
        <v>34</v>
      </c>
      <c r="AX134" s="13" t="s">
        <v>84</v>
      </c>
      <c r="AY134" s="213" t="s">
        <v>125</v>
      </c>
    </row>
    <row r="135" spans="1:65" s="2" customFormat="1" ht="16.5" customHeight="1">
      <c r="A135" s="33"/>
      <c r="B135" s="34"/>
      <c r="C135" s="185" t="s">
        <v>163</v>
      </c>
      <c r="D135" s="185" t="s">
        <v>128</v>
      </c>
      <c r="E135" s="186" t="s">
        <v>737</v>
      </c>
      <c r="F135" s="187" t="s">
        <v>738</v>
      </c>
      <c r="G135" s="188" t="s">
        <v>147</v>
      </c>
      <c r="H135" s="189">
        <v>60</v>
      </c>
      <c r="I135" s="190"/>
      <c r="J135" s="191">
        <f>ROUND(I135*H135,2)</f>
        <v>0</v>
      </c>
      <c r="K135" s="187" t="s">
        <v>1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133</v>
      </c>
      <c r="AT135" s="196" t="s">
        <v>128</v>
      </c>
      <c r="AU135" s="196" t="s">
        <v>86</v>
      </c>
      <c r="AY135" s="16" t="s">
        <v>125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133</v>
      </c>
      <c r="BM135" s="196" t="s">
        <v>739</v>
      </c>
    </row>
    <row r="136" spans="1:65" s="2" customFormat="1">
      <c r="A136" s="33"/>
      <c r="B136" s="34"/>
      <c r="C136" s="35"/>
      <c r="D136" s="198" t="s">
        <v>135</v>
      </c>
      <c r="E136" s="35"/>
      <c r="F136" s="199" t="s">
        <v>738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86</v>
      </c>
    </row>
    <row r="137" spans="1:65" s="2" customFormat="1" ht="19.5">
      <c r="A137" s="33"/>
      <c r="B137" s="34"/>
      <c r="C137" s="35"/>
      <c r="D137" s="198" t="s">
        <v>169</v>
      </c>
      <c r="E137" s="35"/>
      <c r="F137" s="225" t="s">
        <v>740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169</v>
      </c>
      <c r="AU137" s="16" t="s">
        <v>86</v>
      </c>
    </row>
    <row r="138" spans="1:65" s="13" customFormat="1">
      <c r="B138" s="203"/>
      <c r="C138" s="204"/>
      <c r="D138" s="198" t="s">
        <v>137</v>
      </c>
      <c r="E138" s="205" t="s">
        <v>1</v>
      </c>
      <c r="F138" s="206" t="s">
        <v>736</v>
      </c>
      <c r="G138" s="204"/>
      <c r="H138" s="207">
        <v>60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137</v>
      </c>
      <c r="AU138" s="213" t="s">
        <v>86</v>
      </c>
      <c r="AV138" s="13" t="s">
        <v>86</v>
      </c>
      <c r="AW138" s="13" t="s">
        <v>34</v>
      </c>
      <c r="AX138" s="13" t="s">
        <v>84</v>
      </c>
      <c r="AY138" s="213" t="s">
        <v>125</v>
      </c>
    </row>
    <row r="139" spans="1:65" s="2" customFormat="1" ht="16.5" customHeight="1">
      <c r="A139" s="33"/>
      <c r="B139" s="34"/>
      <c r="C139" s="185" t="s">
        <v>171</v>
      </c>
      <c r="D139" s="185" t="s">
        <v>128</v>
      </c>
      <c r="E139" s="186" t="s">
        <v>741</v>
      </c>
      <c r="F139" s="187" t="s">
        <v>742</v>
      </c>
      <c r="G139" s="188" t="s">
        <v>166</v>
      </c>
      <c r="H139" s="189">
        <v>60</v>
      </c>
      <c r="I139" s="190"/>
      <c r="J139" s="191">
        <f>ROUND(I139*H139,2)</f>
        <v>0</v>
      </c>
      <c r="K139" s="187" t="s">
        <v>1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133</v>
      </c>
      <c r="AT139" s="196" t="s">
        <v>128</v>
      </c>
      <c r="AU139" s="196" t="s">
        <v>86</v>
      </c>
      <c r="AY139" s="16" t="s">
        <v>125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84</v>
      </c>
      <c r="BK139" s="197">
        <f>ROUND(I139*H139,2)</f>
        <v>0</v>
      </c>
      <c r="BL139" s="16" t="s">
        <v>133</v>
      </c>
      <c r="BM139" s="196" t="s">
        <v>743</v>
      </c>
    </row>
    <row r="140" spans="1:65" s="2" customFormat="1">
      <c r="A140" s="33"/>
      <c r="B140" s="34"/>
      <c r="C140" s="35"/>
      <c r="D140" s="198" t="s">
        <v>135</v>
      </c>
      <c r="E140" s="35"/>
      <c r="F140" s="199" t="s">
        <v>742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135</v>
      </c>
      <c r="AU140" s="16" t="s">
        <v>86</v>
      </c>
    </row>
    <row r="141" spans="1:65" s="2" customFormat="1" ht="16.5" customHeight="1">
      <c r="A141" s="33"/>
      <c r="B141" s="34"/>
      <c r="C141" s="226" t="s">
        <v>178</v>
      </c>
      <c r="D141" s="226" t="s">
        <v>430</v>
      </c>
      <c r="E141" s="227" t="s">
        <v>744</v>
      </c>
      <c r="F141" s="228" t="s">
        <v>745</v>
      </c>
      <c r="G141" s="229" t="s">
        <v>166</v>
      </c>
      <c r="H141" s="230">
        <v>60</v>
      </c>
      <c r="I141" s="231"/>
      <c r="J141" s="232">
        <f>ROUND(I141*H141,2)</f>
        <v>0</v>
      </c>
      <c r="K141" s="228" t="s">
        <v>132</v>
      </c>
      <c r="L141" s="233"/>
      <c r="M141" s="234" t="s">
        <v>1</v>
      </c>
      <c r="N141" s="235" t="s">
        <v>42</v>
      </c>
      <c r="O141" s="70"/>
      <c r="P141" s="194">
        <f>O141*H141</f>
        <v>0</v>
      </c>
      <c r="Q141" s="194">
        <v>0.5</v>
      </c>
      <c r="R141" s="194">
        <f>Q141*H141</f>
        <v>30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433</v>
      </c>
      <c r="AT141" s="196" t="s">
        <v>430</v>
      </c>
      <c r="AU141" s="196" t="s">
        <v>86</v>
      </c>
      <c r="AY141" s="16" t="s">
        <v>125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433</v>
      </c>
      <c r="BM141" s="196" t="s">
        <v>746</v>
      </c>
    </row>
    <row r="142" spans="1:65" s="2" customFormat="1">
      <c r="A142" s="33"/>
      <c r="B142" s="34"/>
      <c r="C142" s="35"/>
      <c r="D142" s="198" t="s">
        <v>135</v>
      </c>
      <c r="E142" s="35"/>
      <c r="F142" s="199" t="s">
        <v>745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135</v>
      </c>
      <c r="AU142" s="16" t="s">
        <v>86</v>
      </c>
    </row>
    <row r="143" spans="1:65" s="2" customFormat="1" ht="16.5" customHeight="1">
      <c r="A143" s="33"/>
      <c r="B143" s="34"/>
      <c r="C143" s="185" t="s">
        <v>186</v>
      </c>
      <c r="D143" s="185" t="s">
        <v>128</v>
      </c>
      <c r="E143" s="186" t="s">
        <v>747</v>
      </c>
      <c r="F143" s="187" t="s">
        <v>748</v>
      </c>
      <c r="G143" s="188" t="s">
        <v>153</v>
      </c>
      <c r="H143" s="189">
        <v>3.12</v>
      </c>
      <c r="I143" s="190"/>
      <c r="J143" s="191">
        <f>ROUND(I143*H143,2)</f>
        <v>0</v>
      </c>
      <c r="K143" s="187" t="s">
        <v>132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133</v>
      </c>
      <c r="AT143" s="196" t="s">
        <v>128</v>
      </c>
      <c r="AU143" s="196" t="s">
        <v>86</v>
      </c>
      <c r="AY143" s="16" t="s">
        <v>125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133</v>
      </c>
      <c r="BM143" s="196" t="s">
        <v>749</v>
      </c>
    </row>
    <row r="144" spans="1:65" s="2" customFormat="1" ht="19.5">
      <c r="A144" s="33"/>
      <c r="B144" s="34"/>
      <c r="C144" s="35"/>
      <c r="D144" s="198" t="s">
        <v>135</v>
      </c>
      <c r="E144" s="35"/>
      <c r="F144" s="199" t="s">
        <v>750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135</v>
      </c>
      <c r="AU144" s="16" t="s">
        <v>86</v>
      </c>
    </row>
    <row r="145" spans="1:65" s="13" customFormat="1">
      <c r="B145" s="203"/>
      <c r="C145" s="204"/>
      <c r="D145" s="198" t="s">
        <v>137</v>
      </c>
      <c r="E145" s="205" t="s">
        <v>1</v>
      </c>
      <c r="F145" s="206" t="s">
        <v>751</v>
      </c>
      <c r="G145" s="204"/>
      <c r="H145" s="207">
        <v>3.12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137</v>
      </c>
      <c r="AU145" s="213" t="s">
        <v>86</v>
      </c>
      <c r="AV145" s="13" t="s">
        <v>86</v>
      </c>
      <c r="AW145" s="13" t="s">
        <v>34</v>
      </c>
      <c r="AX145" s="13" t="s">
        <v>84</v>
      </c>
      <c r="AY145" s="213" t="s">
        <v>125</v>
      </c>
    </row>
    <row r="146" spans="1:65" s="2" customFormat="1" ht="16.5" customHeight="1">
      <c r="A146" s="33"/>
      <c r="B146" s="34"/>
      <c r="C146" s="185" t="s">
        <v>192</v>
      </c>
      <c r="D146" s="185" t="s">
        <v>128</v>
      </c>
      <c r="E146" s="186" t="s">
        <v>737</v>
      </c>
      <c r="F146" s="187" t="s">
        <v>738</v>
      </c>
      <c r="G146" s="188" t="s">
        <v>147</v>
      </c>
      <c r="H146" s="189">
        <v>2.6</v>
      </c>
      <c r="I146" s="190"/>
      <c r="J146" s="191">
        <f>ROUND(I146*H146,2)</f>
        <v>0</v>
      </c>
      <c r="K146" s="187" t="s">
        <v>1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133</v>
      </c>
      <c r="AT146" s="196" t="s">
        <v>128</v>
      </c>
      <c r="AU146" s="196" t="s">
        <v>86</v>
      </c>
      <c r="AY146" s="16" t="s">
        <v>125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133</v>
      </c>
      <c r="BM146" s="196" t="s">
        <v>752</v>
      </c>
    </row>
    <row r="147" spans="1:65" s="2" customFormat="1">
      <c r="A147" s="33"/>
      <c r="B147" s="34"/>
      <c r="C147" s="35"/>
      <c r="D147" s="198" t="s">
        <v>135</v>
      </c>
      <c r="E147" s="35"/>
      <c r="F147" s="199" t="s">
        <v>738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135</v>
      </c>
      <c r="AU147" s="16" t="s">
        <v>86</v>
      </c>
    </row>
    <row r="148" spans="1:65" s="2" customFormat="1" ht="19.5">
      <c r="A148" s="33"/>
      <c r="B148" s="34"/>
      <c r="C148" s="35"/>
      <c r="D148" s="198" t="s">
        <v>169</v>
      </c>
      <c r="E148" s="35"/>
      <c r="F148" s="225" t="s">
        <v>740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169</v>
      </c>
      <c r="AU148" s="16" t="s">
        <v>86</v>
      </c>
    </row>
    <row r="149" spans="1:65" s="13" customFormat="1">
      <c r="B149" s="203"/>
      <c r="C149" s="204"/>
      <c r="D149" s="198" t="s">
        <v>137</v>
      </c>
      <c r="E149" s="205" t="s">
        <v>1</v>
      </c>
      <c r="F149" s="206" t="s">
        <v>753</v>
      </c>
      <c r="G149" s="204"/>
      <c r="H149" s="207">
        <v>2.6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137</v>
      </c>
      <c r="AU149" s="213" t="s">
        <v>86</v>
      </c>
      <c r="AV149" s="13" t="s">
        <v>86</v>
      </c>
      <c r="AW149" s="13" t="s">
        <v>34</v>
      </c>
      <c r="AX149" s="13" t="s">
        <v>84</v>
      </c>
      <c r="AY149" s="213" t="s">
        <v>125</v>
      </c>
    </row>
    <row r="150" spans="1:65" s="2" customFormat="1" ht="16.5" customHeight="1">
      <c r="A150" s="33"/>
      <c r="B150" s="34"/>
      <c r="C150" s="185" t="s">
        <v>194</v>
      </c>
      <c r="D150" s="185" t="s">
        <v>128</v>
      </c>
      <c r="E150" s="186" t="s">
        <v>754</v>
      </c>
      <c r="F150" s="187" t="s">
        <v>755</v>
      </c>
      <c r="G150" s="188" t="s">
        <v>181</v>
      </c>
      <c r="H150" s="189">
        <v>0.19</v>
      </c>
      <c r="I150" s="190"/>
      <c r="J150" s="191">
        <f>ROUND(I150*H150,2)</f>
        <v>0</v>
      </c>
      <c r="K150" s="187" t="s">
        <v>1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1.06277</v>
      </c>
      <c r="R150" s="194">
        <f>Q150*H150</f>
        <v>0.2019263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133</v>
      </c>
      <c r="AT150" s="196" t="s">
        <v>128</v>
      </c>
      <c r="AU150" s="196" t="s">
        <v>86</v>
      </c>
      <c r="AY150" s="16" t="s">
        <v>125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133</v>
      </c>
      <c r="BM150" s="196" t="s">
        <v>756</v>
      </c>
    </row>
    <row r="151" spans="1:65" s="2" customFormat="1" ht="19.5">
      <c r="A151" s="33"/>
      <c r="B151" s="34"/>
      <c r="C151" s="35"/>
      <c r="D151" s="198" t="s">
        <v>135</v>
      </c>
      <c r="E151" s="35"/>
      <c r="F151" s="199" t="s">
        <v>757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135</v>
      </c>
      <c r="AU151" s="16" t="s">
        <v>86</v>
      </c>
    </row>
    <row r="152" spans="1:65" s="2" customFormat="1" ht="19.5">
      <c r="A152" s="33"/>
      <c r="B152" s="34"/>
      <c r="C152" s="35"/>
      <c r="D152" s="198" t="s">
        <v>169</v>
      </c>
      <c r="E152" s="35"/>
      <c r="F152" s="225" t="s">
        <v>740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169</v>
      </c>
      <c r="AU152" s="16" t="s">
        <v>86</v>
      </c>
    </row>
    <row r="153" spans="1:65" s="2" customFormat="1" ht="16.5" customHeight="1">
      <c r="A153" s="33"/>
      <c r="B153" s="34"/>
      <c r="C153" s="185" t="s">
        <v>200</v>
      </c>
      <c r="D153" s="185" t="s">
        <v>128</v>
      </c>
      <c r="E153" s="186" t="s">
        <v>758</v>
      </c>
      <c r="F153" s="187" t="s">
        <v>759</v>
      </c>
      <c r="G153" s="188" t="s">
        <v>181</v>
      </c>
      <c r="H153" s="189">
        <v>0.05</v>
      </c>
      <c r="I153" s="190"/>
      <c r="J153" s="191">
        <f>ROUND(I153*H153,2)</f>
        <v>0</v>
      </c>
      <c r="K153" s="187" t="s">
        <v>1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1.0584</v>
      </c>
      <c r="R153" s="194">
        <f>Q153*H153</f>
        <v>5.2920000000000002E-2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133</v>
      </c>
      <c r="AT153" s="196" t="s">
        <v>128</v>
      </c>
      <c r="AU153" s="196" t="s">
        <v>86</v>
      </c>
      <c r="AY153" s="16" t="s">
        <v>125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84</v>
      </c>
      <c r="BK153" s="197">
        <f>ROUND(I153*H153,2)</f>
        <v>0</v>
      </c>
      <c r="BL153" s="16" t="s">
        <v>133</v>
      </c>
      <c r="BM153" s="196" t="s">
        <v>760</v>
      </c>
    </row>
    <row r="154" spans="1:65" s="2" customFormat="1" ht="19.5">
      <c r="A154" s="33"/>
      <c r="B154" s="34"/>
      <c r="C154" s="35"/>
      <c r="D154" s="198" t="s">
        <v>135</v>
      </c>
      <c r="E154" s="35"/>
      <c r="F154" s="199" t="s">
        <v>761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86</v>
      </c>
    </row>
    <row r="155" spans="1:65" s="2" customFormat="1" ht="19.5">
      <c r="A155" s="33"/>
      <c r="B155" s="34"/>
      <c r="C155" s="35"/>
      <c r="D155" s="198" t="s">
        <v>169</v>
      </c>
      <c r="E155" s="35"/>
      <c r="F155" s="225" t="s">
        <v>740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169</v>
      </c>
      <c r="AU155" s="16" t="s">
        <v>86</v>
      </c>
    </row>
    <row r="156" spans="1:65" s="2" customFormat="1" ht="16.5" customHeight="1">
      <c r="A156" s="33"/>
      <c r="B156" s="34"/>
      <c r="C156" s="185" t="s">
        <v>206</v>
      </c>
      <c r="D156" s="185" t="s">
        <v>128</v>
      </c>
      <c r="E156" s="186" t="s">
        <v>762</v>
      </c>
      <c r="F156" s="187" t="s">
        <v>763</v>
      </c>
      <c r="G156" s="188" t="s">
        <v>153</v>
      </c>
      <c r="H156" s="189">
        <v>2.34</v>
      </c>
      <c r="I156" s="190"/>
      <c r="J156" s="191">
        <f>ROUND(I156*H156,2)</f>
        <v>0</v>
      </c>
      <c r="K156" s="187" t="s">
        <v>1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2.45329</v>
      </c>
      <c r="R156" s="194">
        <f>Q156*H156</f>
        <v>5.7406986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133</v>
      </c>
      <c r="AT156" s="196" t="s">
        <v>128</v>
      </c>
      <c r="AU156" s="196" t="s">
        <v>86</v>
      </c>
      <c r="AY156" s="16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133</v>
      </c>
      <c r="BM156" s="196" t="s">
        <v>764</v>
      </c>
    </row>
    <row r="157" spans="1:65" s="2" customFormat="1">
      <c r="A157" s="33"/>
      <c r="B157" s="34"/>
      <c r="C157" s="35"/>
      <c r="D157" s="198" t="s">
        <v>135</v>
      </c>
      <c r="E157" s="35"/>
      <c r="F157" s="199" t="s">
        <v>765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86</v>
      </c>
    </row>
    <row r="158" spans="1:65" s="2" customFormat="1" ht="19.5">
      <c r="A158" s="33"/>
      <c r="B158" s="34"/>
      <c r="C158" s="35"/>
      <c r="D158" s="198" t="s">
        <v>169</v>
      </c>
      <c r="E158" s="35"/>
      <c r="F158" s="225" t="s">
        <v>740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169</v>
      </c>
      <c r="AU158" s="16" t="s">
        <v>86</v>
      </c>
    </row>
    <row r="159" spans="1:65" s="13" customFormat="1">
      <c r="B159" s="203"/>
      <c r="C159" s="204"/>
      <c r="D159" s="198" t="s">
        <v>137</v>
      </c>
      <c r="E159" s="205" t="s">
        <v>1</v>
      </c>
      <c r="F159" s="206" t="s">
        <v>766</v>
      </c>
      <c r="G159" s="204"/>
      <c r="H159" s="207">
        <v>2.34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137</v>
      </c>
      <c r="AU159" s="213" t="s">
        <v>86</v>
      </c>
      <c r="AV159" s="13" t="s">
        <v>86</v>
      </c>
      <c r="AW159" s="13" t="s">
        <v>34</v>
      </c>
      <c r="AX159" s="13" t="s">
        <v>84</v>
      </c>
      <c r="AY159" s="213" t="s">
        <v>125</v>
      </c>
    </row>
    <row r="160" spans="1:65" s="2" customFormat="1" ht="16.5" customHeight="1">
      <c r="A160" s="33"/>
      <c r="B160" s="34"/>
      <c r="C160" s="185" t="s">
        <v>212</v>
      </c>
      <c r="D160" s="185" t="s">
        <v>128</v>
      </c>
      <c r="E160" s="186" t="s">
        <v>767</v>
      </c>
      <c r="F160" s="187" t="s">
        <v>768</v>
      </c>
      <c r="G160" s="188" t="s">
        <v>147</v>
      </c>
      <c r="H160" s="189">
        <v>15.32</v>
      </c>
      <c r="I160" s="190"/>
      <c r="J160" s="191">
        <f>ROUND(I160*H160,2)</f>
        <v>0</v>
      </c>
      <c r="K160" s="187" t="s">
        <v>1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2.7499999999999998E-3</v>
      </c>
      <c r="R160" s="194">
        <f>Q160*H160</f>
        <v>4.2130000000000001E-2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133</v>
      </c>
      <c r="AT160" s="196" t="s">
        <v>128</v>
      </c>
      <c r="AU160" s="196" t="s">
        <v>86</v>
      </c>
      <c r="AY160" s="16" t="s">
        <v>125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84</v>
      </c>
      <c r="BK160" s="197">
        <f>ROUND(I160*H160,2)</f>
        <v>0</v>
      </c>
      <c r="BL160" s="16" t="s">
        <v>133</v>
      </c>
      <c r="BM160" s="196" t="s">
        <v>769</v>
      </c>
    </row>
    <row r="161" spans="1:65" s="2" customFormat="1">
      <c r="A161" s="33"/>
      <c r="B161" s="34"/>
      <c r="C161" s="35"/>
      <c r="D161" s="198" t="s">
        <v>135</v>
      </c>
      <c r="E161" s="35"/>
      <c r="F161" s="199" t="s">
        <v>770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86</v>
      </c>
    </row>
    <row r="162" spans="1:65" s="2" customFormat="1" ht="19.5">
      <c r="A162" s="33"/>
      <c r="B162" s="34"/>
      <c r="C162" s="35"/>
      <c r="D162" s="198" t="s">
        <v>169</v>
      </c>
      <c r="E162" s="35"/>
      <c r="F162" s="225" t="s">
        <v>740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169</v>
      </c>
      <c r="AU162" s="16" t="s">
        <v>86</v>
      </c>
    </row>
    <row r="163" spans="1:65" s="13" customFormat="1">
      <c r="B163" s="203"/>
      <c r="C163" s="204"/>
      <c r="D163" s="198" t="s">
        <v>137</v>
      </c>
      <c r="E163" s="205" t="s">
        <v>1</v>
      </c>
      <c r="F163" s="206" t="s">
        <v>771</v>
      </c>
      <c r="G163" s="204"/>
      <c r="H163" s="207">
        <v>15.32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137</v>
      </c>
      <c r="AU163" s="213" t="s">
        <v>86</v>
      </c>
      <c r="AV163" s="13" t="s">
        <v>86</v>
      </c>
      <c r="AW163" s="13" t="s">
        <v>34</v>
      </c>
      <c r="AX163" s="13" t="s">
        <v>84</v>
      </c>
      <c r="AY163" s="213" t="s">
        <v>125</v>
      </c>
    </row>
    <row r="164" spans="1:65" s="2" customFormat="1" ht="16.5" customHeight="1">
      <c r="A164" s="33"/>
      <c r="B164" s="34"/>
      <c r="C164" s="185" t="s">
        <v>8</v>
      </c>
      <c r="D164" s="185" t="s">
        <v>128</v>
      </c>
      <c r="E164" s="186" t="s">
        <v>772</v>
      </c>
      <c r="F164" s="187" t="s">
        <v>773</v>
      </c>
      <c r="G164" s="188" t="s">
        <v>147</v>
      </c>
      <c r="H164" s="189">
        <v>15.32</v>
      </c>
      <c r="I164" s="190"/>
      <c r="J164" s="191">
        <f>ROUND(I164*H164,2)</f>
        <v>0</v>
      </c>
      <c r="K164" s="187" t="s">
        <v>1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133</v>
      </c>
      <c r="AT164" s="196" t="s">
        <v>128</v>
      </c>
      <c r="AU164" s="196" t="s">
        <v>86</v>
      </c>
      <c r="AY164" s="16" t="s">
        <v>125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84</v>
      </c>
      <c r="BK164" s="197">
        <f>ROUND(I164*H164,2)</f>
        <v>0</v>
      </c>
      <c r="BL164" s="16" t="s">
        <v>133</v>
      </c>
      <c r="BM164" s="196" t="s">
        <v>774</v>
      </c>
    </row>
    <row r="165" spans="1:65" s="2" customFormat="1">
      <c r="A165" s="33"/>
      <c r="B165" s="34"/>
      <c r="C165" s="35"/>
      <c r="D165" s="198" t="s">
        <v>135</v>
      </c>
      <c r="E165" s="35"/>
      <c r="F165" s="199" t="s">
        <v>775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86</v>
      </c>
    </row>
    <row r="166" spans="1:65" s="13" customFormat="1">
      <c r="B166" s="203"/>
      <c r="C166" s="204"/>
      <c r="D166" s="198" t="s">
        <v>137</v>
      </c>
      <c r="E166" s="205" t="s">
        <v>1</v>
      </c>
      <c r="F166" s="206" t="s">
        <v>771</v>
      </c>
      <c r="G166" s="204"/>
      <c r="H166" s="207">
        <v>15.32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137</v>
      </c>
      <c r="AU166" s="213" t="s">
        <v>86</v>
      </c>
      <c r="AV166" s="13" t="s">
        <v>86</v>
      </c>
      <c r="AW166" s="13" t="s">
        <v>34</v>
      </c>
      <c r="AX166" s="13" t="s">
        <v>84</v>
      </c>
      <c r="AY166" s="213" t="s">
        <v>125</v>
      </c>
    </row>
    <row r="167" spans="1:65" s="2" customFormat="1" ht="16.5" customHeight="1">
      <c r="A167" s="33"/>
      <c r="B167" s="34"/>
      <c r="C167" s="185" t="s">
        <v>222</v>
      </c>
      <c r="D167" s="185" t="s">
        <v>128</v>
      </c>
      <c r="E167" s="186" t="s">
        <v>776</v>
      </c>
      <c r="F167" s="187" t="s">
        <v>777</v>
      </c>
      <c r="G167" s="188" t="s">
        <v>147</v>
      </c>
      <c r="H167" s="189">
        <v>66.760000000000005</v>
      </c>
      <c r="I167" s="190"/>
      <c r="J167" s="191">
        <f>ROUND(I167*H167,2)</f>
        <v>0</v>
      </c>
      <c r="K167" s="187" t="s">
        <v>1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133</v>
      </c>
      <c r="AT167" s="196" t="s">
        <v>128</v>
      </c>
      <c r="AU167" s="196" t="s">
        <v>86</v>
      </c>
      <c r="AY167" s="16" t="s">
        <v>125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133</v>
      </c>
      <c r="BM167" s="196" t="s">
        <v>778</v>
      </c>
    </row>
    <row r="168" spans="1:65" s="2" customFormat="1" ht="19.5">
      <c r="A168" s="33"/>
      <c r="B168" s="34"/>
      <c r="C168" s="35"/>
      <c r="D168" s="198" t="s">
        <v>135</v>
      </c>
      <c r="E168" s="35"/>
      <c r="F168" s="199" t="s">
        <v>779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86</v>
      </c>
    </row>
    <row r="169" spans="1:65" s="13" customFormat="1">
      <c r="B169" s="203"/>
      <c r="C169" s="204"/>
      <c r="D169" s="198" t="s">
        <v>137</v>
      </c>
      <c r="E169" s="205" t="s">
        <v>1</v>
      </c>
      <c r="F169" s="206" t="s">
        <v>780</v>
      </c>
      <c r="G169" s="204"/>
      <c r="H169" s="207">
        <v>66.760000000000005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137</v>
      </c>
      <c r="AU169" s="213" t="s">
        <v>86</v>
      </c>
      <c r="AV169" s="13" t="s">
        <v>86</v>
      </c>
      <c r="AW169" s="13" t="s">
        <v>34</v>
      </c>
      <c r="AX169" s="13" t="s">
        <v>84</v>
      </c>
      <c r="AY169" s="213" t="s">
        <v>125</v>
      </c>
    </row>
    <row r="170" spans="1:65" s="2" customFormat="1" ht="16.5" customHeight="1">
      <c r="A170" s="33"/>
      <c r="B170" s="34"/>
      <c r="C170" s="226" t="s">
        <v>228</v>
      </c>
      <c r="D170" s="226" t="s">
        <v>430</v>
      </c>
      <c r="E170" s="227" t="s">
        <v>781</v>
      </c>
      <c r="F170" s="228" t="s">
        <v>782</v>
      </c>
      <c r="G170" s="229" t="s">
        <v>181</v>
      </c>
      <c r="H170" s="230">
        <v>6.7000000000000004E-2</v>
      </c>
      <c r="I170" s="231"/>
      <c r="J170" s="232">
        <f>ROUND(I170*H170,2)</f>
        <v>0</v>
      </c>
      <c r="K170" s="228" t="s">
        <v>1</v>
      </c>
      <c r="L170" s="233"/>
      <c r="M170" s="234" t="s">
        <v>1</v>
      </c>
      <c r="N170" s="235" t="s">
        <v>42</v>
      </c>
      <c r="O170" s="70"/>
      <c r="P170" s="194">
        <f>O170*H170</f>
        <v>0</v>
      </c>
      <c r="Q170" s="194">
        <v>1</v>
      </c>
      <c r="R170" s="194">
        <f>Q170*H170</f>
        <v>6.7000000000000004E-2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433</v>
      </c>
      <c r="AT170" s="196" t="s">
        <v>430</v>
      </c>
      <c r="AU170" s="196" t="s">
        <v>86</v>
      </c>
      <c r="AY170" s="16" t="s">
        <v>125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84</v>
      </c>
      <c r="BK170" s="197">
        <f>ROUND(I170*H170,2)</f>
        <v>0</v>
      </c>
      <c r="BL170" s="16" t="s">
        <v>433</v>
      </c>
      <c r="BM170" s="196" t="s">
        <v>783</v>
      </c>
    </row>
    <row r="171" spans="1:65" s="2" customFormat="1">
      <c r="A171" s="33"/>
      <c r="B171" s="34"/>
      <c r="C171" s="35"/>
      <c r="D171" s="198" t="s">
        <v>135</v>
      </c>
      <c r="E171" s="35"/>
      <c r="F171" s="199" t="s">
        <v>782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86</v>
      </c>
    </row>
    <row r="172" spans="1:65" s="13" customFormat="1">
      <c r="B172" s="203"/>
      <c r="C172" s="204"/>
      <c r="D172" s="198" t="s">
        <v>137</v>
      </c>
      <c r="E172" s="204"/>
      <c r="F172" s="206" t="s">
        <v>784</v>
      </c>
      <c r="G172" s="204"/>
      <c r="H172" s="207">
        <v>6.7000000000000004E-2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137</v>
      </c>
      <c r="AU172" s="213" t="s">
        <v>86</v>
      </c>
      <c r="AV172" s="13" t="s">
        <v>86</v>
      </c>
      <c r="AW172" s="13" t="s">
        <v>4</v>
      </c>
      <c r="AX172" s="13" t="s">
        <v>84</v>
      </c>
      <c r="AY172" s="213" t="s">
        <v>125</v>
      </c>
    </row>
    <row r="173" spans="1:65" s="2" customFormat="1" ht="16.5" customHeight="1">
      <c r="A173" s="33"/>
      <c r="B173" s="34"/>
      <c r="C173" s="185" t="s">
        <v>234</v>
      </c>
      <c r="D173" s="185" t="s">
        <v>128</v>
      </c>
      <c r="E173" s="186" t="s">
        <v>159</v>
      </c>
      <c r="F173" s="187" t="s">
        <v>160</v>
      </c>
      <c r="G173" s="188" t="s">
        <v>153</v>
      </c>
      <c r="H173" s="189">
        <v>89.4</v>
      </c>
      <c r="I173" s="190"/>
      <c r="J173" s="191">
        <f>ROUND(I173*H173,2)</f>
        <v>0</v>
      </c>
      <c r="K173" s="187" t="s">
        <v>132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133</v>
      </c>
      <c r="AT173" s="196" t="s">
        <v>128</v>
      </c>
      <c r="AU173" s="196" t="s">
        <v>86</v>
      </c>
      <c r="AY173" s="16" t="s">
        <v>125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133</v>
      </c>
      <c r="BM173" s="196" t="s">
        <v>785</v>
      </c>
    </row>
    <row r="174" spans="1:65" s="2" customFormat="1" ht="19.5">
      <c r="A174" s="33"/>
      <c r="B174" s="34"/>
      <c r="C174" s="35"/>
      <c r="D174" s="198" t="s">
        <v>135</v>
      </c>
      <c r="E174" s="35"/>
      <c r="F174" s="199" t="s">
        <v>162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86</v>
      </c>
    </row>
    <row r="175" spans="1:65" s="13" customFormat="1">
      <c r="B175" s="203"/>
      <c r="C175" s="204"/>
      <c r="D175" s="198" t="s">
        <v>137</v>
      </c>
      <c r="E175" s="205" t="s">
        <v>1</v>
      </c>
      <c r="F175" s="206" t="s">
        <v>786</v>
      </c>
      <c r="G175" s="204"/>
      <c r="H175" s="207">
        <v>89.4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137</v>
      </c>
      <c r="AU175" s="213" t="s">
        <v>86</v>
      </c>
      <c r="AV175" s="13" t="s">
        <v>86</v>
      </c>
      <c r="AW175" s="13" t="s">
        <v>34</v>
      </c>
      <c r="AX175" s="13" t="s">
        <v>84</v>
      </c>
      <c r="AY175" s="213" t="s">
        <v>125</v>
      </c>
    </row>
    <row r="176" spans="1:65" s="2" customFormat="1" ht="16.5" customHeight="1">
      <c r="A176" s="33"/>
      <c r="B176" s="34"/>
      <c r="C176" s="185" t="s">
        <v>240</v>
      </c>
      <c r="D176" s="185" t="s">
        <v>128</v>
      </c>
      <c r="E176" s="186" t="s">
        <v>787</v>
      </c>
      <c r="F176" s="187" t="s">
        <v>788</v>
      </c>
      <c r="G176" s="188" t="s">
        <v>131</v>
      </c>
      <c r="H176" s="189">
        <v>63</v>
      </c>
      <c r="I176" s="190"/>
      <c r="J176" s="191">
        <f>ROUND(I176*H176,2)</f>
        <v>0</v>
      </c>
      <c r="K176" s="187" t="s">
        <v>132</v>
      </c>
      <c r="L176" s="38"/>
      <c r="M176" s="192" t="s">
        <v>1</v>
      </c>
      <c r="N176" s="193" t="s">
        <v>42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133</v>
      </c>
      <c r="AT176" s="196" t="s">
        <v>128</v>
      </c>
      <c r="AU176" s="196" t="s">
        <v>86</v>
      </c>
      <c r="AY176" s="16" t="s">
        <v>125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84</v>
      </c>
      <c r="BK176" s="197">
        <f>ROUND(I176*H176,2)</f>
        <v>0</v>
      </c>
      <c r="BL176" s="16" t="s">
        <v>133</v>
      </c>
      <c r="BM176" s="196" t="s">
        <v>789</v>
      </c>
    </row>
    <row r="177" spans="1:65" s="2" customFormat="1" ht="19.5">
      <c r="A177" s="33"/>
      <c r="B177" s="34"/>
      <c r="C177" s="35"/>
      <c r="D177" s="198" t="s">
        <v>135</v>
      </c>
      <c r="E177" s="35"/>
      <c r="F177" s="199" t="s">
        <v>790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135</v>
      </c>
      <c r="AU177" s="16" t="s">
        <v>86</v>
      </c>
    </row>
    <row r="178" spans="1:65" s="2" customFormat="1" ht="16.5" customHeight="1">
      <c r="A178" s="33"/>
      <c r="B178" s="34"/>
      <c r="C178" s="226" t="s">
        <v>245</v>
      </c>
      <c r="D178" s="226" t="s">
        <v>430</v>
      </c>
      <c r="E178" s="227" t="s">
        <v>791</v>
      </c>
      <c r="F178" s="228" t="s">
        <v>792</v>
      </c>
      <c r="G178" s="229" t="s">
        <v>166</v>
      </c>
      <c r="H178" s="230">
        <v>64</v>
      </c>
      <c r="I178" s="231"/>
      <c r="J178" s="232">
        <f>ROUND(I178*H178,2)</f>
        <v>0</v>
      </c>
      <c r="K178" s="228" t="s">
        <v>132</v>
      </c>
      <c r="L178" s="233"/>
      <c r="M178" s="234" t="s">
        <v>1</v>
      </c>
      <c r="N178" s="235" t="s">
        <v>42</v>
      </c>
      <c r="O178" s="70"/>
      <c r="P178" s="194">
        <f>O178*H178</f>
        <v>0</v>
      </c>
      <c r="Q178" s="194">
        <v>5.8999999999999997E-2</v>
      </c>
      <c r="R178" s="194">
        <f>Q178*H178</f>
        <v>3.7759999999999998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433</v>
      </c>
      <c r="AT178" s="196" t="s">
        <v>430</v>
      </c>
      <c r="AU178" s="196" t="s">
        <v>86</v>
      </c>
      <c r="AY178" s="16" t="s">
        <v>125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84</v>
      </c>
      <c r="BK178" s="197">
        <f>ROUND(I178*H178,2)</f>
        <v>0</v>
      </c>
      <c r="BL178" s="16" t="s">
        <v>433</v>
      </c>
      <c r="BM178" s="196" t="s">
        <v>793</v>
      </c>
    </row>
    <row r="179" spans="1:65" s="2" customFormat="1">
      <c r="A179" s="33"/>
      <c r="B179" s="34"/>
      <c r="C179" s="35"/>
      <c r="D179" s="198" t="s">
        <v>135</v>
      </c>
      <c r="E179" s="35"/>
      <c r="F179" s="199" t="s">
        <v>792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135</v>
      </c>
      <c r="AU179" s="16" t="s">
        <v>86</v>
      </c>
    </row>
    <row r="180" spans="1:65" s="2" customFormat="1" ht="16.5" customHeight="1">
      <c r="A180" s="33"/>
      <c r="B180" s="34"/>
      <c r="C180" s="226" t="s">
        <v>7</v>
      </c>
      <c r="D180" s="226" t="s">
        <v>430</v>
      </c>
      <c r="E180" s="227" t="s">
        <v>794</v>
      </c>
      <c r="F180" s="228" t="s">
        <v>795</v>
      </c>
      <c r="G180" s="229" t="s">
        <v>153</v>
      </c>
      <c r="H180" s="230">
        <v>2.52</v>
      </c>
      <c r="I180" s="231"/>
      <c r="J180" s="232">
        <f>ROUND(I180*H180,2)</f>
        <v>0</v>
      </c>
      <c r="K180" s="228" t="s">
        <v>132</v>
      </c>
      <c r="L180" s="233"/>
      <c r="M180" s="234" t="s">
        <v>1</v>
      </c>
      <c r="N180" s="235" t="s">
        <v>42</v>
      </c>
      <c r="O180" s="70"/>
      <c r="P180" s="194">
        <f>O180*H180</f>
        <v>0</v>
      </c>
      <c r="Q180" s="194">
        <v>2.4289999999999998</v>
      </c>
      <c r="R180" s="194">
        <f>Q180*H180</f>
        <v>6.1210799999999992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433</v>
      </c>
      <c r="AT180" s="196" t="s">
        <v>430</v>
      </c>
      <c r="AU180" s="196" t="s">
        <v>86</v>
      </c>
      <c r="AY180" s="16" t="s">
        <v>125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84</v>
      </c>
      <c r="BK180" s="197">
        <f>ROUND(I180*H180,2)</f>
        <v>0</v>
      </c>
      <c r="BL180" s="16" t="s">
        <v>433</v>
      </c>
      <c r="BM180" s="196" t="s">
        <v>796</v>
      </c>
    </row>
    <row r="181" spans="1:65" s="2" customFormat="1">
      <c r="A181" s="33"/>
      <c r="B181" s="34"/>
      <c r="C181" s="35"/>
      <c r="D181" s="198" t="s">
        <v>135</v>
      </c>
      <c r="E181" s="35"/>
      <c r="F181" s="199" t="s">
        <v>795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135</v>
      </c>
      <c r="AU181" s="16" t="s">
        <v>86</v>
      </c>
    </row>
    <row r="182" spans="1:65" s="13" customFormat="1">
      <c r="B182" s="203"/>
      <c r="C182" s="204"/>
      <c r="D182" s="198" t="s">
        <v>137</v>
      </c>
      <c r="E182" s="205" t="s">
        <v>1</v>
      </c>
      <c r="F182" s="206" t="s">
        <v>797</v>
      </c>
      <c r="G182" s="204"/>
      <c r="H182" s="207">
        <v>2.52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137</v>
      </c>
      <c r="AU182" s="213" t="s">
        <v>86</v>
      </c>
      <c r="AV182" s="13" t="s">
        <v>86</v>
      </c>
      <c r="AW182" s="13" t="s">
        <v>34</v>
      </c>
      <c r="AX182" s="13" t="s">
        <v>84</v>
      </c>
      <c r="AY182" s="213" t="s">
        <v>125</v>
      </c>
    </row>
    <row r="183" spans="1:65" s="2" customFormat="1" ht="16.5" customHeight="1">
      <c r="A183" s="33"/>
      <c r="B183" s="34"/>
      <c r="C183" s="185" t="s">
        <v>254</v>
      </c>
      <c r="D183" s="185" t="s">
        <v>128</v>
      </c>
      <c r="E183" s="186" t="s">
        <v>798</v>
      </c>
      <c r="F183" s="187" t="s">
        <v>799</v>
      </c>
      <c r="G183" s="188" t="s">
        <v>147</v>
      </c>
      <c r="H183" s="189">
        <v>101</v>
      </c>
      <c r="I183" s="190"/>
      <c r="J183" s="191">
        <f>ROUND(I183*H183,2)</f>
        <v>0</v>
      </c>
      <c r="K183" s="187" t="s">
        <v>132</v>
      </c>
      <c r="L183" s="38"/>
      <c r="M183" s="192" t="s">
        <v>1</v>
      </c>
      <c r="N183" s="193" t="s">
        <v>42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133</v>
      </c>
      <c r="AT183" s="196" t="s">
        <v>128</v>
      </c>
      <c r="AU183" s="196" t="s">
        <v>86</v>
      </c>
      <c r="AY183" s="16" t="s">
        <v>125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84</v>
      </c>
      <c r="BK183" s="197">
        <f>ROUND(I183*H183,2)</f>
        <v>0</v>
      </c>
      <c r="BL183" s="16" t="s">
        <v>133</v>
      </c>
      <c r="BM183" s="196" t="s">
        <v>800</v>
      </c>
    </row>
    <row r="184" spans="1:65" s="2" customFormat="1" ht="19.5">
      <c r="A184" s="33"/>
      <c r="B184" s="34"/>
      <c r="C184" s="35"/>
      <c r="D184" s="198" t="s">
        <v>135</v>
      </c>
      <c r="E184" s="35"/>
      <c r="F184" s="199" t="s">
        <v>801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135</v>
      </c>
      <c r="AU184" s="16" t="s">
        <v>86</v>
      </c>
    </row>
    <row r="185" spans="1:65" s="13" customFormat="1">
      <c r="B185" s="203"/>
      <c r="C185" s="204"/>
      <c r="D185" s="198" t="s">
        <v>137</v>
      </c>
      <c r="E185" s="205" t="s">
        <v>1</v>
      </c>
      <c r="F185" s="206" t="s">
        <v>802</v>
      </c>
      <c r="G185" s="204"/>
      <c r="H185" s="207">
        <v>1.68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137</v>
      </c>
      <c r="AU185" s="213" t="s">
        <v>86</v>
      </c>
      <c r="AV185" s="13" t="s">
        <v>86</v>
      </c>
      <c r="AW185" s="13" t="s">
        <v>34</v>
      </c>
      <c r="AX185" s="13" t="s">
        <v>77</v>
      </c>
      <c r="AY185" s="213" t="s">
        <v>125</v>
      </c>
    </row>
    <row r="186" spans="1:65" s="13" customFormat="1">
      <c r="B186" s="203"/>
      <c r="C186" s="204"/>
      <c r="D186" s="198" t="s">
        <v>137</v>
      </c>
      <c r="E186" s="205" t="s">
        <v>1</v>
      </c>
      <c r="F186" s="206" t="s">
        <v>803</v>
      </c>
      <c r="G186" s="204"/>
      <c r="H186" s="207">
        <v>99.32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137</v>
      </c>
      <c r="AU186" s="213" t="s">
        <v>86</v>
      </c>
      <c r="AV186" s="13" t="s">
        <v>86</v>
      </c>
      <c r="AW186" s="13" t="s">
        <v>34</v>
      </c>
      <c r="AX186" s="13" t="s">
        <v>77</v>
      </c>
      <c r="AY186" s="213" t="s">
        <v>125</v>
      </c>
    </row>
    <row r="187" spans="1:65" s="14" customFormat="1">
      <c r="B187" s="214"/>
      <c r="C187" s="215"/>
      <c r="D187" s="198" t="s">
        <v>137</v>
      </c>
      <c r="E187" s="216" t="s">
        <v>1</v>
      </c>
      <c r="F187" s="217" t="s">
        <v>158</v>
      </c>
      <c r="G187" s="215"/>
      <c r="H187" s="218">
        <v>101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137</v>
      </c>
      <c r="AU187" s="224" t="s">
        <v>86</v>
      </c>
      <c r="AV187" s="14" t="s">
        <v>133</v>
      </c>
      <c r="AW187" s="14" t="s">
        <v>34</v>
      </c>
      <c r="AX187" s="14" t="s">
        <v>84</v>
      </c>
      <c r="AY187" s="224" t="s">
        <v>125</v>
      </c>
    </row>
    <row r="188" spans="1:65" s="2" customFormat="1" ht="16.5" customHeight="1">
      <c r="A188" s="33"/>
      <c r="B188" s="34"/>
      <c r="C188" s="226" t="s">
        <v>260</v>
      </c>
      <c r="D188" s="226" t="s">
        <v>430</v>
      </c>
      <c r="E188" s="227" t="s">
        <v>804</v>
      </c>
      <c r="F188" s="228" t="s">
        <v>805</v>
      </c>
      <c r="G188" s="229" t="s">
        <v>147</v>
      </c>
      <c r="H188" s="230">
        <v>101.306</v>
      </c>
      <c r="I188" s="231"/>
      <c r="J188" s="232">
        <f>ROUND(I188*H188,2)</f>
        <v>0</v>
      </c>
      <c r="K188" s="228" t="s">
        <v>132</v>
      </c>
      <c r="L188" s="233"/>
      <c r="M188" s="234" t="s">
        <v>1</v>
      </c>
      <c r="N188" s="235" t="s">
        <v>42</v>
      </c>
      <c r="O188" s="70"/>
      <c r="P188" s="194">
        <f>O188*H188</f>
        <v>0</v>
      </c>
      <c r="Q188" s="194">
        <v>0.14499999999999999</v>
      </c>
      <c r="R188" s="194">
        <f>Q188*H188</f>
        <v>14.689369999999998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433</v>
      </c>
      <c r="AT188" s="196" t="s">
        <v>430</v>
      </c>
      <c r="AU188" s="196" t="s">
        <v>86</v>
      </c>
      <c r="AY188" s="16" t="s">
        <v>125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84</v>
      </c>
      <c r="BK188" s="197">
        <f>ROUND(I188*H188,2)</f>
        <v>0</v>
      </c>
      <c r="BL188" s="16" t="s">
        <v>433</v>
      </c>
      <c r="BM188" s="196" t="s">
        <v>806</v>
      </c>
    </row>
    <row r="189" spans="1:65" s="2" customFormat="1">
      <c r="A189" s="33"/>
      <c r="B189" s="34"/>
      <c r="C189" s="35"/>
      <c r="D189" s="198" t="s">
        <v>135</v>
      </c>
      <c r="E189" s="35"/>
      <c r="F189" s="199" t="s">
        <v>805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135</v>
      </c>
      <c r="AU189" s="16" t="s">
        <v>86</v>
      </c>
    </row>
    <row r="190" spans="1:65" s="13" customFormat="1">
      <c r="B190" s="203"/>
      <c r="C190" s="204"/>
      <c r="D190" s="198" t="s">
        <v>137</v>
      </c>
      <c r="E190" s="205" t="s">
        <v>1</v>
      </c>
      <c r="F190" s="206" t="s">
        <v>807</v>
      </c>
      <c r="G190" s="204"/>
      <c r="H190" s="207">
        <v>101.306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137</v>
      </c>
      <c r="AU190" s="213" t="s">
        <v>86</v>
      </c>
      <c r="AV190" s="13" t="s">
        <v>86</v>
      </c>
      <c r="AW190" s="13" t="s">
        <v>34</v>
      </c>
      <c r="AX190" s="13" t="s">
        <v>84</v>
      </c>
      <c r="AY190" s="213" t="s">
        <v>125</v>
      </c>
    </row>
    <row r="191" spans="1:65" s="2" customFormat="1" ht="16.5" customHeight="1">
      <c r="A191" s="33"/>
      <c r="B191" s="34"/>
      <c r="C191" s="226" t="s">
        <v>265</v>
      </c>
      <c r="D191" s="226" t="s">
        <v>430</v>
      </c>
      <c r="E191" s="227" t="s">
        <v>808</v>
      </c>
      <c r="F191" s="228" t="s">
        <v>809</v>
      </c>
      <c r="G191" s="229" t="s">
        <v>147</v>
      </c>
      <c r="H191" s="230">
        <v>1.714</v>
      </c>
      <c r="I191" s="231"/>
      <c r="J191" s="232">
        <f>ROUND(I191*H191,2)</f>
        <v>0</v>
      </c>
      <c r="K191" s="228" t="s">
        <v>132</v>
      </c>
      <c r="L191" s="233"/>
      <c r="M191" s="234" t="s">
        <v>1</v>
      </c>
      <c r="N191" s="235" t="s">
        <v>42</v>
      </c>
      <c r="O191" s="70"/>
      <c r="P191" s="194">
        <f>O191*H191</f>
        <v>0</v>
      </c>
      <c r="Q191" s="194">
        <v>0.14499999999999999</v>
      </c>
      <c r="R191" s="194">
        <f>Q191*H191</f>
        <v>0.24852999999999997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433</v>
      </c>
      <c r="AT191" s="196" t="s">
        <v>430</v>
      </c>
      <c r="AU191" s="196" t="s">
        <v>86</v>
      </c>
      <c r="AY191" s="16" t="s">
        <v>125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84</v>
      </c>
      <c r="BK191" s="197">
        <f>ROUND(I191*H191,2)</f>
        <v>0</v>
      </c>
      <c r="BL191" s="16" t="s">
        <v>433</v>
      </c>
      <c r="BM191" s="196" t="s">
        <v>810</v>
      </c>
    </row>
    <row r="192" spans="1:65" s="2" customFormat="1">
      <c r="A192" s="33"/>
      <c r="B192" s="34"/>
      <c r="C192" s="35"/>
      <c r="D192" s="198" t="s">
        <v>135</v>
      </c>
      <c r="E192" s="35"/>
      <c r="F192" s="199" t="s">
        <v>809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135</v>
      </c>
      <c r="AU192" s="16" t="s">
        <v>86</v>
      </c>
    </row>
    <row r="193" spans="1:65" s="13" customFormat="1">
      <c r="B193" s="203"/>
      <c r="C193" s="204"/>
      <c r="D193" s="198" t="s">
        <v>137</v>
      </c>
      <c r="E193" s="205" t="s">
        <v>1</v>
      </c>
      <c r="F193" s="206" t="s">
        <v>811</v>
      </c>
      <c r="G193" s="204"/>
      <c r="H193" s="207">
        <v>1.714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137</v>
      </c>
      <c r="AU193" s="213" t="s">
        <v>86</v>
      </c>
      <c r="AV193" s="13" t="s">
        <v>86</v>
      </c>
      <c r="AW193" s="13" t="s">
        <v>34</v>
      </c>
      <c r="AX193" s="13" t="s">
        <v>84</v>
      </c>
      <c r="AY193" s="213" t="s">
        <v>125</v>
      </c>
    </row>
    <row r="194" spans="1:65" s="2" customFormat="1" ht="16.5" customHeight="1">
      <c r="A194" s="33"/>
      <c r="B194" s="34"/>
      <c r="C194" s="185" t="s">
        <v>270</v>
      </c>
      <c r="D194" s="185" t="s">
        <v>128</v>
      </c>
      <c r="E194" s="186" t="s">
        <v>812</v>
      </c>
      <c r="F194" s="187" t="s">
        <v>813</v>
      </c>
      <c r="G194" s="188" t="s">
        <v>147</v>
      </c>
      <c r="H194" s="189">
        <v>24</v>
      </c>
      <c r="I194" s="190"/>
      <c r="J194" s="191">
        <f>ROUND(I194*H194,2)</f>
        <v>0</v>
      </c>
      <c r="K194" s="187" t="s">
        <v>132</v>
      </c>
      <c r="L194" s="38"/>
      <c r="M194" s="192" t="s">
        <v>1</v>
      </c>
      <c r="N194" s="193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133</v>
      </c>
      <c r="AT194" s="196" t="s">
        <v>128</v>
      </c>
      <c r="AU194" s="196" t="s">
        <v>86</v>
      </c>
      <c r="AY194" s="16" t="s">
        <v>125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84</v>
      </c>
      <c r="BK194" s="197">
        <f>ROUND(I194*H194,2)</f>
        <v>0</v>
      </c>
      <c r="BL194" s="16" t="s">
        <v>133</v>
      </c>
      <c r="BM194" s="196" t="s">
        <v>814</v>
      </c>
    </row>
    <row r="195" spans="1:65" s="2" customFormat="1" ht="19.5">
      <c r="A195" s="33"/>
      <c r="B195" s="34"/>
      <c r="C195" s="35"/>
      <c r="D195" s="198" t="s">
        <v>135</v>
      </c>
      <c r="E195" s="35"/>
      <c r="F195" s="199" t="s">
        <v>815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135</v>
      </c>
      <c r="AU195" s="16" t="s">
        <v>86</v>
      </c>
    </row>
    <row r="196" spans="1:65" s="13" customFormat="1">
      <c r="B196" s="203"/>
      <c r="C196" s="204"/>
      <c r="D196" s="198" t="s">
        <v>137</v>
      </c>
      <c r="E196" s="205" t="s">
        <v>1</v>
      </c>
      <c r="F196" s="206" t="s">
        <v>816</v>
      </c>
      <c r="G196" s="204"/>
      <c r="H196" s="207">
        <v>24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137</v>
      </c>
      <c r="AU196" s="213" t="s">
        <v>86</v>
      </c>
      <c r="AV196" s="13" t="s">
        <v>86</v>
      </c>
      <c r="AW196" s="13" t="s">
        <v>34</v>
      </c>
      <c r="AX196" s="13" t="s">
        <v>84</v>
      </c>
      <c r="AY196" s="213" t="s">
        <v>125</v>
      </c>
    </row>
    <row r="197" spans="1:65" s="2" customFormat="1" ht="16.5" customHeight="1">
      <c r="A197" s="33"/>
      <c r="B197" s="34"/>
      <c r="C197" s="226" t="s">
        <v>275</v>
      </c>
      <c r="D197" s="226" t="s">
        <v>430</v>
      </c>
      <c r="E197" s="227" t="s">
        <v>817</v>
      </c>
      <c r="F197" s="228" t="s">
        <v>818</v>
      </c>
      <c r="G197" s="229" t="s">
        <v>166</v>
      </c>
      <c r="H197" s="230">
        <v>150</v>
      </c>
      <c r="I197" s="231"/>
      <c r="J197" s="232">
        <f>ROUND(I197*H197,2)</f>
        <v>0</v>
      </c>
      <c r="K197" s="228" t="s">
        <v>132</v>
      </c>
      <c r="L197" s="233"/>
      <c r="M197" s="234" t="s">
        <v>1</v>
      </c>
      <c r="N197" s="235" t="s">
        <v>42</v>
      </c>
      <c r="O197" s="70"/>
      <c r="P197" s="194">
        <f>O197*H197</f>
        <v>0</v>
      </c>
      <c r="Q197" s="194">
        <v>2.5999999999999999E-2</v>
      </c>
      <c r="R197" s="194">
        <f>Q197*H197</f>
        <v>3.9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433</v>
      </c>
      <c r="AT197" s="196" t="s">
        <v>430</v>
      </c>
      <c r="AU197" s="196" t="s">
        <v>86</v>
      </c>
      <c r="AY197" s="16" t="s">
        <v>125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433</v>
      </c>
      <c r="BM197" s="196" t="s">
        <v>819</v>
      </c>
    </row>
    <row r="198" spans="1:65" s="2" customFormat="1">
      <c r="A198" s="33"/>
      <c r="B198" s="34"/>
      <c r="C198" s="35"/>
      <c r="D198" s="198" t="s">
        <v>135</v>
      </c>
      <c r="E198" s="35"/>
      <c r="F198" s="199" t="s">
        <v>818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86</v>
      </c>
    </row>
    <row r="199" spans="1:65" s="2" customFormat="1" ht="16.5" customHeight="1">
      <c r="A199" s="33"/>
      <c r="B199" s="34"/>
      <c r="C199" s="226" t="s">
        <v>280</v>
      </c>
      <c r="D199" s="226" t="s">
        <v>430</v>
      </c>
      <c r="E199" s="227" t="s">
        <v>820</v>
      </c>
      <c r="F199" s="228" t="s">
        <v>821</v>
      </c>
      <c r="G199" s="229" t="s">
        <v>181</v>
      </c>
      <c r="H199" s="230">
        <v>41.85</v>
      </c>
      <c r="I199" s="231"/>
      <c r="J199" s="232">
        <f>ROUND(I199*H199,2)</f>
        <v>0</v>
      </c>
      <c r="K199" s="228" t="s">
        <v>132</v>
      </c>
      <c r="L199" s="233"/>
      <c r="M199" s="234" t="s">
        <v>1</v>
      </c>
      <c r="N199" s="235" t="s">
        <v>42</v>
      </c>
      <c r="O199" s="70"/>
      <c r="P199" s="194">
        <f>O199*H199</f>
        <v>0</v>
      </c>
      <c r="Q199" s="194">
        <v>1</v>
      </c>
      <c r="R199" s="194">
        <f>Q199*H199</f>
        <v>41.85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433</v>
      </c>
      <c r="AT199" s="196" t="s">
        <v>430</v>
      </c>
      <c r="AU199" s="196" t="s">
        <v>86</v>
      </c>
      <c r="AY199" s="16" t="s">
        <v>125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433</v>
      </c>
      <c r="BM199" s="196" t="s">
        <v>822</v>
      </c>
    </row>
    <row r="200" spans="1:65" s="2" customFormat="1">
      <c r="A200" s="33"/>
      <c r="B200" s="34"/>
      <c r="C200" s="35"/>
      <c r="D200" s="198" t="s">
        <v>135</v>
      </c>
      <c r="E200" s="35"/>
      <c r="F200" s="199" t="s">
        <v>821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135</v>
      </c>
      <c r="AU200" s="16" t="s">
        <v>86</v>
      </c>
    </row>
    <row r="201" spans="1:65" s="13" customFormat="1">
      <c r="B201" s="203"/>
      <c r="C201" s="204"/>
      <c r="D201" s="198" t="s">
        <v>137</v>
      </c>
      <c r="E201" s="205" t="s">
        <v>1</v>
      </c>
      <c r="F201" s="206" t="s">
        <v>823</v>
      </c>
      <c r="G201" s="204"/>
      <c r="H201" s="207">
        <v>41.85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137</v>
      </c>
      <c r="AU201" s="213" t="s">
        <v>86</v>
      </c>
      <c r="AV201" s="13" t="s">
        <v>86</v>
      </c>
      <c r="AW201" s="13" t="s">
        <v>34</v>
      </c>
      <c r="AX201" s="13" t="s">
        <v>84</v>
      </c>
      <c r="AY201" s="213" t="s">
        <v>125</v>
      </c>
    </row>
    <row r="202" spans="1:65" s="2" customFormat="1" ht="16.5" customHeight="1">
      <c r="A202" s="33"/>
      <c r="B202" s="34"/>
      <c r="C202" s="226" t="s">
        <v>285</v>
      </c>
      <c r="D202" s="226" t="s">
        <v>430</v>
      </c>
      <c r="E202" s="227" t="s">
        <v>824</v>
      </c>
      <c r="F202" s="228" t="s">
        <v>825</v>
      </c>
      <c r="G202" s="229" t="s">
        <v>181</v>
      </c>
      <c r="H202" s="230">
        <v>9.92</v>
      </c>
      <c r="I202" s="231"/>
      <c r="J202" s="232">
        <f>ROUND(I202*H202,2)</f>
        <v>0</v>
      </c>
      <c r="K202" s="228" t="s">
        <v>132</v>
      </c>
      <c r="L202" s="233"/>
      <c r="M202" s="234" t="s">
        <v>1</v>
      </c>
      <c r="N202" s="235" t="s">
        <v>42</v>
      </c>
      <c r="O202" s="70"/>
      <c r="P202" s="194">
        <f>O202*H202</f>
        <v>0</v>
      </c>
      <c r="Q202" s="194">
        <v>1</v>
      </c>
      <c r="R202" s="194">
        <f>Q202*H202</f>
        <v>9.92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433</v>
      </c>
      <c r="AT202" s="196" t="s">
        <v>430</v>
      </c>
      <c r="AU202" s="196" t="s">
        <v>86</v>
      </c>
      <c r="AY202" s="16" t="s">
        <v>125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84</v>
      </c>
      <c r="BK202" s="197">
        <f>ROUND(I202*H202,2)</f>
        <v>0</v>
      </c>
      <c r="BL202" s="16" t="s">
        <v>433</v>
      </c>
      <c r="BM202" s="196" t="s">
        <v>826</v>
      </c>
    </row>
    <row r="203" spans="1:65" s="2" customFormat="1">
      <c r="A203" s="33"/>
      <c r="B203" s="34"/>
      <c r="C203" s="35"/>
      <c r="D203" s="198" t="s">
        <v>135</v>
      </c>
      <c r="E203" s="35"/>
      <c r="F203" s="199" t="s">
        <v>825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135</v>
      </c>
      <c r="AU203" s="16" t="s">
        <v>86</v>
      </c>
    </row>
    <row r="204" spans="1:65" s="13" customFormat="1">
      <c r="B204" s="203"/>
      <c r="C204" s="204"/>
      <c r="D204" s="198" t="s">
        <v>137</v>
      </c>
      <c r="E204" s="205" t="s">
        <v>1</v>
      </c>
      <c r="F204" s="206" t="s">
        <v>827</v>
      </c>
      <c r="G204" s="204"/>
      <c r="H204" s="207">
        <v>9.92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137</v>
      </c>
      <c r="AU204" s="213" t="s">
        <v>86</v>
      </c>
      <c r="AV204" s="13" t="s">
        <v>86</v>
      </c>
      <c r="AW204" s="13" t="s">
        <v>34</v>
      </c>
      <c r="AX204" s="13" t="s">
        <v>84</v>
      </c>
      <c r="AY204" s="213" t="s">
        <v>125</v>
      </c>
    </row>
    <row r="205" spans="1:65" s="2" customFormat="1" ht="16.5" customHeight="1">
      <c r="A205" s="33"/>
      <c r="B205" s="34"/>
      <c r="C205" s="185" t="s">
        <v>290</v>
      </c>
      <c r="D205" s="185" t="s">
        <v>128</v>
      </c>
      <c r="E205" s="186" t="s">
        <v>828</v>
      </c>
      <c r="F205" s="187" t="s">
        <v>829</v>
      </c>
      <c r="G205" s="188" t="s">
        <v>131</v>
      </c>
      <c r="H205" s="189">
        <v>60</v>
      </c>
      <c r="I205" s="190"/>
      <c r="J205" s="191">
        <f>ROUND(I205*H205,2)</f>
        <v>0</v>
      </c>
      <c r="K205" s="187" t="s">
        <v>132</v>
      </c>
      <c r="L205" s="38"/>
      <c r="M205" s="192" t="s">
        <v>1</v>
      </c>
      <c r="N205" s="193" t="s">
        <v>42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458</v>
      </c>
      <c r="AT205" s="196" t="s">
        <v>128</v>
      </c>
      <c r="AU205" s="196" t="s">
        <v>86</v>
      </c>
      <c r="AY205" s="16" t="s">
        <v>125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84</v>
      </c>
      <c r="BK205" s="197">
        <f>ROUND(I205*H205,2)</f>
        <v>0</v>
      </c>
      <c r="BL205" s="16" t="s">
        <v>458</v>
      </c>
      <c r="BM205" s="196" t="s">
        <v>830</v>
      </c>
    </row>
    <row r="206" spans="1:65" s="2" customFormat="1" ht="29.25">
      <c r="A206" s="33"/>
      <c r="B206" s="34"/>
      <c r="C206" s="35"/>
      <c r="D206" s="198" t="s">
        <v>135</v>
      </c>
      <c r="E206" s="35"/>
      <c r="F206" s="199" t="s">
        <v>831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135</v>
      </c>
      <c r="AU206" s="16" t="s">
        <v>86</v>
      </c>
    </row>
    <row r="207" spans="1:65" s="2" customFormat="1" ht="16.5" customHeight="1">
      <c r="A207" s="33"/>
      <c r="B207" s="34"/>
      <c r="C207" s="226" t="s">
        <v>295</v>
      </c>
      <c r="D207" s="226" t="s">
        <v>430</v>
      </c>
      <c r="E207" s="227" t="s">
        <v>832</v>
      </c>
      <c r="F207" s="228" t="s">
        <v>833</v>
      </c>
      <c r="G207" s="229" t="s">
        <v>834</v>
      </c>
      <c r="H207" s="230">
        <v>26</v>
      </c>
      <c r="I207" s="231"/>
      <c r="J207" s="232">
        <f>ROUND(I207*H207,2)</f>
        <v>0</v>
      </c>
      <c r="K207" s="228" t="s">
        <v>1</v>
      </c>
      <c r="L207" s="233"/>
      <c r="M207" s="234" t="s">
        <v>1</v>
      </c>
      <c r="N207" s="235" t="s">
        <v>42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433</v>
      </c>
      <c r="AT207" s="196" t="s">
        <v>430</v>
      </c>
      <c r="AU207" s="196" t="s">
        <v>86</v>
      </c>
      <c r="AY207" s="16" t="s">
        <v>125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84</v>
      </c>
      <c r="BK207" s="197">
        <f>ROUND(I207*H207,2)</f>
        <v>0</v>
      </c>
      <c r="BL207" s="16" t="s">
        <v>433</v>
      </c>
      <c r="BM207" s="196" t="s">
        <v>835</v>
      </c>
    </row>
    <row r="208" spans="1:65" s="2" customFormat="1">
      <c r="A208" s="33"/>
      <c r="B208" s="34"/>
      <c r="C208" s="35"/>
      <c r="D208" s="198" t="s">
        <v>135</v>
      </c>
      <c r="E208" s="35"/>
      <c r="F208" s="199" t="s">
        <v>833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135</v>
      </c>
      <c r="AU208" s="16" t="s">
        <v>86</v>
      </c>
    </row>
    <row r="209" spans="1:65" s="2" customFormat="1" ht="16.5" customHeight="1">
      <c r="A209" s="33"/>
      <c r="B209" s="34"/>
      <c r="C209" s="226" t="s">
        <v>302</v>
      </c>
      <c r="D209" s="226" t="s">
        <v>430</v>
      </c>
      <c r="E209" s="227" t="s">
        <v>836</v>
      </c>
      <c r="F209" s="228" t="s">
        <v>837</v>
      </c>
      <c r="G209" s="229" t="s">
        <v>834</v>
      </c>
      <c r="H209" s="230">
        <v>6</v>
      </c>
      <c r="I209" s="231"/>
      <c r="J209" s="232">
        <f>ROUND(I209*H209,2)</f>
        <v>0</v>
      </c>
      <c r="K209" s="228" t="s">
        <v>1</v>
      </c>
      <c r="L209" s="233"/>
      <c r="M209" s="234" t="s">
        <v>1</v>
      </c>
      <c r="N209" s="235" t="s">
        <v>42</v>
      </c>
      <c r="O209" s="7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433</v>
      </c>
      <c r="AT209" s="196" t="s">
        <v>430</v>
      </c>
      <c r="AU209" s="196" t="s">
        <v>86</v>
      </c>
      <c r="AY209" s="16" t="s">
        <v>125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84</v>
      </c>
      <c r="BK209" s="197">
        <f>ROUND(I209*H209,2)</f>
        <v>0</v>
      </c>
      <c r="BL209" s="16" t="s">
        <v>433</v>
      </c>
      <c r="BM209" s="196" t="s">
        <v>838</v>
      </c>
    </row>
    <row r="210" spans="1:65" s="2" customFormat="1">
      <c r="A210" s="33"/>
      <c r="B210" s="34"/>
      <c r="C210" s="35"/>
      <c r="D210" s="198" t="s">
        <v>135</v>
      </c>
      <c r="E210" s="35"/>
      <c r="F210" s="199" t="s">
        <v>837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135</v>
      </c>
      <c r="AU210" s="16" t="s">
        <v>86</v>
      </c>
    </row>
    <row r="211" spans="1:65" s="2" customFormat="1" ht="16.5" customHeight="1">
      <c r="A211" s="33"/>
      <c r="B211" s="34"/>
      <c r="C211" s="185" t="s">
        <v>307</v>
      </c>
      <c r="D211" s="185" t="s">
        <v>128</v>
      </c>
      <c r="E211" s="186" t="s">
        <v>839</v>
      </c>
      <c r="F211" s="187" t="s">
        <v>840</v>
      </c>
      <c r="G211" s="188" t="s">
        <v>131</v>
      </c>
      <c r="H211" s="189">
        <v>10</v>
      </c>
      <c r="I211" s="190"/>
      <c r="J211" s="191">
        <f>ROUND(I211*H211,2)</f>
        <v>0</v>
      </c>
      <c r="K211" s="187" t="s">
        <v>132</v>
      </c>
      <c r="L211" s="38"/>
      <c r="M211" s="192" t="s">
        <v>1</v>
      </c>
      <c r="N211" s="193" t="s">
        <v>42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133</v>
      </c>
      <c r="AT211" s="196" t="s">
        <v>128</v>
      </c>
      <c r="AU211" s="196" t="s">
        <v>86</v>
      </c>
      <c r="AY211" s="16" t="s">
        <v>125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84</v>
      </c>
      <c r="BK211" s="197">
        <f>ROUND(I211*H211,2)</f>
        <v>0</v>
      </c>
      <c r="BL211" s="16" t="s">
        <v>133</v>
      </c>
      <c r="BM211" s="196" t="s">
        <v>841</v>
      </c>
    </row>
    <row r="212" spans="1:65" s="2" customFormat="1" ht="29.25">
      <c r="A212" s="33"/>
      <c r="B212" s="34"/>
      <c r="C212" s="35"/>
      <c r="D212" s="198" t="s">
        <v>135</v>
      </c>
      <c r="E212" s="35"/>
      <c r="F212" s="199" t="s">
        <v>842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135</v>
      </c>
      <c r="AU212" s="16" t="s">
        <v>86</v>
      </c>
    </row>
    <row r="213" spans="1:65" s="2" customFormat="1" ht="16.5" customHeight="1">
      <c r="A213" s="33"/>
      <c r="B213" s="34"/>
      <c r="C213" s="226" t="s">
        <v>312</v>
      </c>
      <c r="D213" s="226" t="s">
        <v>430</v>
      </c>
      <c r="E213" s="227" t="s">
        <v>843</v>
      </c>
      <c r="F213" s="228" t="s">
        <v>844</v>
      </c>
      <c r="G213" s="229" t="s">
        <v>166</v>
      </c>
      <c r="H213" s="230">
        <v>10</v>
      </c>
      <c r="I213" s="231"/>
      <c r="J213" s="232">
        <f>ROUND(I213*H213,2)</f>
        <v>0</v>
      </c>
      <c r="K213" s="228" t="s">
        <v>132</v>
      </c>
      <c r="L213" s="233"/>
      <c r="M213" s="234" t="s">
        <v>1</v>
      </c>
      <c r="N213" s="235" t="s">
        <v>42</v>
      </c>
      <c r="O213" s="70"/>
      <c r="P213" s="194">
        <f>O213*H213</f>
        <v>0</v>
      </c>
      <c r="Q213" s="194">
        <v>1.6E-2</v>
      </c>
      <c r="R213" s="194">
        <f>Q213*H213</f>
        <v>0.16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433</v>
      </c>
      <c r="AT213" s="196" t="s">
        <v>430</v>
      </c>
      <c r="AU213" s="196" t="s">
        <v>86</v>
      </c>
      <c r="AY213" s="16" t="s">
        <v>125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84</v>
      </c>
      <c r="BK213" s="197">
        <f>ROUND(I213*H213,2)</f>
        <v>0</v>
      </c>
      <c r="BL213" s="16" t="s">
        <v>433</v>
      </c>
      <c r="BM213" s="196" t="s">
        <v>845</v>
      </c>
    </row>
    <row r="214" spans="1:65" s="2" customFormat="1">
      <c r="A214" s="33"/>
      <c r="B214" s="34"/>
      <c r="C214" s="35"/>
      <c r="D214" s="198" t="s">
        <v>135</v>
      </c>
      <c r="E214" s="35"/>
      <c r="F214" s="199" t="s">
        <v>846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135</v>
      </c>
      <c r="AU214" s="16" t="s">
        <v>86</v>
      </c>
    </row>
    <row r="215" spans="1:65" s="2" customFormat="1" ht="16.5" customHeight="1">
      <c r="A215" s="33"/>
      <c r="B215" s="34"/>
      <c r="C215" s="226" t="s">
        <v>318</v>
      </c>
      <c r="D215" s="226" t="s">
        <v>430</v>
      </c>
      <c r="E215" s="227" t="s">
        <v>794</v>
      </c>
      <c r="F215" s="228" t="s">
        <v>795</v>
      </c>
      <c r="G215" s="229" t="s">
        <v>153</v>
      </c>
      <c r="H215" s="230">
        <v>1.6E-2</v>
      </c>
      <c r="I215" s="231"/>
      <c r="J215" s="232">
        <f>ROUND(I215*H215,2)</f>
        <v>0</v>
      </c>
      <c r="K215" s="228" t="s">
        <v>132</v>
      </c>
      <c r="L215" s="233"/>
      <c r="M215" s="234" t="s">
        <v>1</v>
      </c>
      <c r="N215" s="235" t="s">
        <v>42</v>
      </c>
      <c r="O215" s="70"/>
      <c r="P215" s="194">
        <f>O215*H215</f>
        <v>0</v>
      </c>
      <c r="Q215" s="194">
        <v>2.4289999999999998</v>
      </c>
      <c r="R215" s="194">
        <f>Q215*H215</f>
        <v>3.8863999999999996E-2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433</v>
      </c>
      <c r="AT215" s="196" t="s">
        <v>430</v>
      </c>
      <c r="AU215" s="196" t="s">
        <v>86</v>
      </c>
      <c r="AY215" s="16" t="s">
        <v>125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84</v>
      </c>
      <c r="BK215" s="197">
        <f>ROUND(I215*H215,2)</f>
        <v>0</v>
      </c>
      <c r="BL215" s="16" t="s">
        <v>433</v>
      </c>
      <c r="BM215" s="196" t="s">
        <v>847</v>
      </c>
    </row>
    <row r="216" spans="1:65" s="2" customFormat="1">
      <c r="A216" s="33"/>
      <c r="B216" s="34"/>
      <c r="C216" s="35"/>
      <c r="D216" s="198" t="s">
        <v>135</v>
      </c>
      <c r="E216" s="35"/>
      <c r="F216" s="199" t="s">
        <v>795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135</v>
      </c>
      <c r="AU216" s="16" t="s">
        <v>86</v>
      </c>
    </row>
    <row r="217" spans="1:65" s="2" customFormat="1" ht="16.5" customHeight="1">
      <c r="A217" s="33"/>
      <c r="B217" s="34"/>
      <c r="C217" s="185" t="s">
        <v>323</v>
      </c>
      <c r="D217" s="185" t="s">
        <v>128</v>
      </c>
      <c r="E217" s="186" t="s">
        <v>848</v>
      </c>
      <c r="F217" s="187" t="s">
        <v>849</v>
      </c>
      <c r="G217" s="188" t="s">
        <v>153</v>
      </c>
      <c r="H217" s="189">
        <v>5.8</v>
      </c>
      <c r="I217" s="190"/>
      <c r="J217" s="191">
        <f>ROUND(I217*H217,2)</f>
        <v>0</v>
      </c>
      <c r="K217" s="187" t="s">
        <v>132</v>
      </c>
      <c r="L217" s="38"/>
      <c r="M217" s="192" t="s">
        <v>1</v>
      </c>
      <c r="N217" s="193" t="s">
        <v>42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133</v>
      </c>
      <c r="AT217" s="196" t="s">
        <v>128</v>
      </c>
      <c r="AU217" s="196" t="s">
        <v>86</v>
      </c>
      <c r="AY217" s="16" t="s">
        <v>125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84</v>
      </c>
      <c r="BK217" s="197">
        <f>ROUND(I217*H217,2)</f>
        <v>0</v>
      </c>
      <c r="BL217" s="16" t="s">
        <v>133</v>
      </c>
      <c r="BM217" s="196" t="s">
        <v>850</v>
      </c>
    </row>
    <row r="218" spans="1:65" s="2" customFormat="1" ht="29.25">
      <c r="A218" s="33"/>
      <c r="B218" s="34"/>
      <c r="C218" s="35"/>
      <c r="D218" s="198" t="s">
        <v>135</v>
      </c>
      <c r="E218" s="35"/>
      <c r="F218" s="199" t="s">
        <v>851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86</v>
      </c>
    </row>
    <row r="219" spans="1:65" s="13" customFormat="1">
      <c r="B219" s="203"/>
      <c r="C219" s="204"/>
      <c r="D219" s="198" t="s">
        <v>137</v>
      </c>
      <c r="E219" s="205" t="s">
        <v>1</v>
      </c>
      <c r="F219" s="206" t="s">
        <v>852</v>
      </c>
      <c r="G219" s="204"/>
      <c r="H219" s="207">
        <v>5.8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137</v>
      </c>
      <c r="AU219" s="213" t="s">
        <v>86</v>
      </c>
      <c r="AV219" s="13" t="s">
        <v>86</v>
      </c>
      <c r="AW219" s="13" t="s">
        <v>34</v>
      </c>
      <c r="AX219" s="13" t="s">
        <v>84</v>
      </c>
      <c r="AY219" s="213" t="s">
        <v>125</v>
      </c>
    </row>
    <row r="220" spans="1:65" s="2" customFormat="1" ht="16.5" customHeight="1">
      <c r="A220" s="33"/>
      <c r="B220" s="34"/>
      <c r="C220" s="226" t="s">
        <v>328</v>
      </c>
      <c r="D220" s="226" t="s">
        <v>430</v>
      </c>
      <c r="E220" s="227" t="s">
        <v>824</v>
      </c>
      <c r="F220" s="228" t="s">
        <v>825</v>
      </c>
      <c r="G220" s="229" t="s">
        <v>181</v>
      </c>
      <c r="H220" s="230">
        <v>9.2799999999999994</v>
      </c>
      <c r="I220" s="231"/>
      <c r="J220" s="232">
        <f>ROUND(I220*H220,2)</f>
        <v>0</v>
      </c>
      <c r="K220" s="228" t="s">
        <v>132</v>
      </c>
      <c r="L220" s="233"/>
      <c r="M220" s="234" t="s">
        <v>1</v>
      </c>
      <c r="N220" s="235" t="s">
        <v>42</v>
      </c>
      <c r="O220" s="70"/>
      <c r="P220" s="194">
        <f>O220*H220</f>
        <v>0</v>
      </c>
      <c r="Q220" s="194">
        <v>1</v>
      </c>
      <c r="R220" s="194">
        <f>Q220*H220</f>
        <v>9.2799999999999994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433</v>
      </c>
      <c r="AT220" s="196" t="s">
        <v>430</v>
      </c>
      <c r="AU220" s="196" t="s">
        <v>86</v>
      </c>
      <c r="AY220" s="16" t="s">
        <v>125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84</v>
      </c>
      <c r="BK220" s="197">
        <f>ROUND(I220*H220,2)</f>
        <v>0</v>
      </c>
      <c r="BL220" s="16" t="s">
        <v>433</v>
      </c>
      <c r="BM220" s="196" t="s">
        <v>853</v>
      </c>
    </row>
    <row r="221" spans="1:65" s="2" customFormat="1">
      <c r="A221" s="33"/>
      <c r="B221" s="34"/>
      <c r="C221" s="35"/>
      <c r="D221" s="198" t="s">
        <v>135</v>
      </c>
      <c r="E221" s="35"/>
      <c r="F221" s="199" t="s">
        <v>825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135</v>
      </c>
      <c r="AU221" s="16" t="s">
        <v>86</v>
      </c>
    </row>
    <row r="222" spans="1:65" s="13" customFormat="1">
      <c r="B222" s="203"/>
      <c r="C222" s="204"/>
      <c r="D222" s="198" t="s">
        <v>137</v>
      </c>
      <c r="E222" s="205" t="s">
        <v>1</v>
      </c>
      <c r="F222" s="206" t="s">
        <v>854</v>
      </c>
      <c r="G222" s="204"/>
      <c r="H222" s="207">
        <v>9.2799999999999994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137</v>
      </c>
      <c r="AU222" s="213" t="s">
        <v>86</v>
      </c>
      <c r="AV222" s="13" t="s">
        <v>86</v>
      </c>
      <c r="AW222" s="13" t="s">
        <v>34</v>
      </c>
      <c r="AX222" s="13" t="s">
        <v>84</v>
      </c>
      <c r="AY222" s="213" t="s">
        <v>125</v>
      </c>
    </row>
    <row r="223" spans="1:65" s="2" customFormat="1" ht="16.5" customHeight="1">
      <c r="A223" s="33"/>
      <c r="B223" s="34"/>
      <c r="C223" s="185" t="s">
        <v>334</v>
      </c>
      <c r="D223" s="185" t="s">
        <v>128</v>
      </c>
      <c r="E223" s="186" t="s">
        <v>855</v>
      </c>
      <c r="F223" s="187" t="s">
        <v>856</v>
      </c>
      <c r="G223" s="188" t="s">
        <v>166</v>
      </c>
      <c r="H223" s="189">
        <v>2</v>
      </c>
      <c r="I223" s="190"/>
      <c r="J223" s="191">
        <f>ROUND(I223*H223,2)</f>
        <v>0</v>
      </c>
      <c r="K223" s="187" t="s">
        <v>1</v>
      </c>
      <c r="L223" s="38"/>
      <c r="M223" s="192" t="s">
        <v>1</v>
      </c>
      <c r="N223" s="193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133</v>
      </c>
      <c r="AT223" s="196" t="s">
        <v>128</v>
      </c>
      <c r="AU223" s="196" t="s">
        <v>86</v>
      </c>
      <c r="AY223" s="16" t="s">
        <v>125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84</v>
      </c>
      <c r="BK223" s="197">
        <f>ROUND(I223*H223,2)</f>
        <v>0</v>
      </c>
      <c r="BL223" s="16" t="s">
        <v>133</v>
      </c>
      <c r="BM223" s="196" t="s">
        <v>857</v>
      </c>
    </row>
    <row r="224" spans="1:65" s="2" customFormat="1" ht="19.5">
      <c r="A224" s="33"/>
      <c r="B224" s="34"/>
      <c r="C224" s="35"/>
      <c r="D224" s="198" t="s">
        <v>135</v>
      </c>
      <c r="E224" s="35"/>
      <c r="F224" s="199" t="s">
        <v>858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135</v>
      </c>
      <c r="AU224" s="16" t="s">
        <v>86</v>
      </c>
    </row>
    <row r="225" spans="1:65" s="2" customFormat="1" ht="16.5" customHeight="1">
      <c r="A225" s="33"/>
      <c r="B225" s="34"/>
      <c r="C225" s="226" t="s">
        <v>340</v>
      </c>
      <c r="D225" s="226" t="s">
        <v>430</v>
      </c>
      <c r="E225" s="227" t="s">
        <v>859</v>
      </c>
      <c r="F225" s="228" t="s">
        <v>860</v>
      </c>
      <c r="G225" s="229" t="s">
        <v>166</v>
      </c>
      <c r="H225" s="230">
        <v>2</v>
      </c>
      <c r="I225" s="231"/>
      <c r="J225" s="232">
        <f>ROUND(I225*H225,2)</f>
        <v>0</v>
      </c>
      <c r="K225" s="228" t="s">
        <v>132</v>
      </c>
      <c r="L225" s="233"/>
      <c r="M225" s="234" t="s">
        <v>1</v>
      </c>
      <c r="N225" s="235" t="s">
        <v>42</v>
      </c>
      <c r="O225" s="70"/>
      <c r="P225" s="194">
        <f>O225*H225</f>
        <v>0</v>
      </c>
      <c r="Q225" s="194">
        <v>5.0000000000000001E-3</v>
      </c>
      <c r="R225" s="194">
        <f>Q225*H225</f>
        <v>0.01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433</v>
      </c>
      <c r="AT225" s="196" t="s">
        <v>430</v>
      </c>
      <c r="AU225" s="196" t="s">
        <v>86</v>
      </c>
      <c r="AY225" s="16" t="s">
        <v>125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84</v>
      </c>
      <c r="BK225" s="197">
        <f>ROUND(I225*H225,2)</f>
        <v>0</v>
      </c>
      <c r="BL225" s="16" t="s">
        <v>433</v>
      </c>
      <c r="BM225" s="196" t="s">
        <v>861</v>
      </c>
    </row>
    <row r="226" spans="1:65" s="2" customFormat="1">
      <c r="A226" s="33"/>
      <c r="B226" s="34"/>
      <c r="C226" s="35"/>
      <c r="D226" s="198" t="s">
        <v>135</v>
      </c>
      <c r="E226" s="35"/>
      <c r="F226" s="199" t="s">
        <v>860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135</v>
      </c>
      <c r="AU226" s="16" t="s">
        <v>86</v>
      </c>
    </row>
    <row r="227" spans="1:65" s="2" customFormat="1" ht="16.5" customHeight="1">
      <c r="A227" s="33"/>
      <c r="B227" s="34"/>
      <c r="C227" s="226" t="s">
        <v>346</v>
      </c>
      <c r="D227" s="226" t="s">
        <v>430</v>
      </c>
      <c r="E227" s="227" t="s">
        <v>576</v>
      </c>
      <c r="F227" s="228" t="s">
        <v>577</v>
      </c>
      <c r="G227" s="229" t="s">
        <v>166</v>
      </c>
      <c r="H227" s="230">
        <v>4</v>
      </c>
      <c r="I227" s="231"/>
      <c r="J227" s="232">
        <f>ROUND(I227*H227,2)</f>
        <v>0</v>
      </c>
      <c r="K227" s="228" t="s">
        <v>132</v>
      </c>
      <c r="L227" s="233"/>
      <c r="M227" s="234" t="s">
        <v>1</v>
      </c>
      <c r="N227" s="235" t="s">
        <v>42</v>
      </c>
      <c r="O227" s="70"/>
      <c r="P227" s="194">
        <f>O227*H227</f>
        <v>0</v>
      </c>
      <c r="Q227" s="194">
        <v>1.4999999999999999E-4</v>
      </c>
      <c r="R227" s="194">
        <f>Q227*H227</f>
        <v>5.9999999999999995E-4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433</v>
      </c>
      <c r="AT227" s="196" t="s">
        <v>430</v>
      </c>
      <c r="AU227" s="196" t="s">
        <v>86</v>
      </c>
      <c r="AY227" s="16" t="s">
        <v>125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84</v>
      </c>
      <c r="BK227" s="197">
        <f>ROUND(I227*H227,2)</f>
        <v>0</v>
      </c>
      <c r="BL227" s="16" t="s">
        <v>433</v>
      </c>
      <c r="BM227" s="196" t="s">
        <v>862</v>
      </c>
    </row>
    <row r="228" spans="1:65" s="2" customFormat="1">
      <c r="A228" s="33"/>
      <c r="B228" s="34"/>
      <c r="C228" s="35"/>
      <c r="D228" s="198" t="s">
        <v>135</v>
      </c>
      <c r="E228" s="35"/>
      <c r="F228" s="199" t="s">
        <v>577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135</v>
      </c>
      <c r="AU228" s="16" t="s">
        <v>86</v>
      </c>
    </row>
    <row r="229" spans="1:65" s="2" customFormat="1" ht="16.5" customHeight="1">
      <c r="A229" s="33"/>
      <c r="B229" s="34"/>
      <c r="C229" s="226" t="s">
        <v>351</v>
      </c>
      <c r="D229" s="226" t="s">
        <v>430</v>
      </c>
      <c r="E229" s="227" t="s">
        <v>580</v>
      </c>
      <c r="F229" s="228" t="s">
        <v>581</v>
      </c>
      <c r="G229" s="229" t="s">
        <v>166</v>
      </c>
      <c r="H229" s="230">
        <v>2</v>
      </c>
      <c r="I229" s="231"/>
      <c r="J229" s="232">
        <f>ROUND(I229*H229,2)</f>
        <v>0</v>
      </c>
      <c r="K229" s="228" t="s">
        <v>132</v>
      </c>
      <c r="L229" s="233"/>
      <c r="M229" s="234" t="s">
        <v>1</v>
      </c>
      <c r="N229" s="235" t="s">
        <v>42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433</v>
      </c>
      <c r="AT229" s="196" t="s">
        <v>430</v>
      </c>
      <c r="AU229" s="196" t="s">
        <v>86</v>
      </c>
      <c r="AY229" s="16" t="s">
        <v>125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84</v>
      </c>
      <c r="BK229" s="197">
        <f>ROUND(I229*H229,2)</f>
        <v>0</v>
      </c>
      <c r="BL229" s="16" t="s">
        <v>433</v>
      </c>
      <c r="BM229" s="196" t="s">
        <v>863</v>
      </c>
    </row>
    <row r="230" spans="1:65" s="2" customFormat="1">
      <c r="A230" s="33"/>
      <c r="B230" s="34"/>
      <c r="C230" s="35"/>
      <c r="D230" s="198" t="s">
        <v>135</v>
      </c>
      <c r="E230" s="35"/>
      <c r="F230" s="199" t="s">
        <v>581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135</v>
      </c>
      <c r="AU230" s="16" t="s">
        <v>86</v>
      </c>
    </row>
    <row r="231" spans="1:65" s="2" customFormat="1" ht="16.5" customHeight="1">
      <c r="A231" s="33"/>
      <c r="B231" s="34"/>
      <c r="C231" s="226" t="s">
        <v>356</v>
      </c>
      <c r="D231" s="226" t="s">
        <v>430</v>
      </c>
      <c r="E231" s="227" t="s">
        <v>584</v>
      </c>
      <c r="F231" s="228" t="s">
        <v>585</v>
      </c>
      <c r="G231" s="229" t="s">
        <v>131</v>
      </c>
      <c r="H231" s="230">
        <v>6</v>
      </c>
      <c r="I231" s="231"/>
      <c r="J231" s="232">
        <f>ROUND(I231*H231,2)</f>
        <v>0</v>
      </c>
      <c r="K231" s="228" t="s">
        <v>132</v>
      </c>
      <c r="L231" s="233"/>
      <c r="M231" s="234" t="s">
        <v>1</v>
      </c>
      <c r="N231" s="235" t="s">
        <v>42</v>
      </c>
      <c r="O231" s="70"/>
      <c r="P231" s="194">
        <f>O231*H231</f>
        <v>0</v>
      </c>
      <c r="Q231" s="194">
        <v>3.2000000000000002E-3</v>
      </c>
      <c r="R231" s="194">
        <f>Q231*H231</f>
        <v>1.9200000000000002E-2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433</v>
      </c>
      <c r="AT231" s="196" t="s">
        <v>430</v>
      </c>
      <c r="AU231" s="196" t="s">
        <v>86</v>
      </c>
      <c r="AY231" s="16" t="s">
        <v>125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84</v>
      </c>
      <c r="BK231" s="197">
        <f>ROUND(I231*H231,2)</f>
        <v>0</v>
      </c>
      <c r="BL231" s="16" t="s">
        <v>433</v>
      </c>
      <c r="BM231" s="196" t="s">
        <v>864</v>
      </c>
    </row>
    <row r="232" spans="1:65" s="2" customFormat="1">
      <c r="A232" s="33"/>
      <c r="B232" s="34"/>
      <c r="C232" s="35"/>
      <c r="D232" s="198" t="s">
        <v>135</v>
      </c>
      <c r="E232" s="35"/>
      <c r="F232" s="199" t="s">
        <v>585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135</v>
      </c>
      <c r="AU232" s="16" t="s">
        <v>86</v>
      </c>
    </row>
    <row r="233" spans="1:65" s="13" customFormat="1">
      <c r="B233" s="203"/>
      <c r="C233" s="204"/>
      <c r="D233" s="198" t="s">
        <v>137</v>
      </c>
      <c r="E233" s="205" t="s">
        <v>1</v>
      </c>
      <c r="F233" s="206" t="s">
        <v>865</v>
      </c>
      <c r="G233" s="204"/>
      <c r="H233" s="207">
        <v>6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137</v>
      </c>
      <c r="AU233" s="213" t="s">
        <v>86</v>
      </c>
      <c r="AV233" s="13" t="s">
        <v>86</v>
      </c>
      <c r="AW233" s="13" t="s">
        <v>34</v>
      </c>
      <c r="AX233" s="13" t="s">
        <v>84</v>
      </c>
      <c r="AY233" s="213" t="s">
        <v>125</v>
      </c>
    </row>
    <row r="234" spans="1:65" s="2" customFormat="1" ht="16.5" customHeight="1">
      <c r="A234" s="33"/>
      <c r="B234" s="34"/>
      <c r="C234" s="226" t="s">
        <v>361</v>
      </c>
      <c r="D234" s="226" t="s">
        <v>430</v>
      </c>
      <c r="E234" s="227" t="s">
        <v>588</v>
      </c>
      <c r="F234" s="228" t="s">
        <v>589</v>
      </c>
      <c r="G234" s="229" t="s">
        <v>166</v>
      </c>
      <c r="H234" s="230">
        <v>2</v>
      </c>
      <c r="I234" s="231"/>
      <c r="J234" s="232">
        <f>ROUND(I234*H234,2)</f>
        <v>0</v>
      </c>
      <c r="K234" s="228" t="s">
        <v>132</v>
      </c>
      <c r="L234" s="233"/>
      <c r="M234" s="234" t="s">
        <v>1</v>
      </c>
      <c r="N234" s="235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433</v>
      </c>
      <c r="AT234" s="196" t="s">
        <v>430</v>
      </c>
      <c r="AU234" s="196" t="s">
        <v>86</v>
      </c>
      <c r="AY234" s="16" t="s">
        <v>125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84</v>
      </c>
      <c r="BK234" s="197">
        <f>ROUND(I234*H234,2)</f>
        <v>0</v>
      </c>
      <c r="BL234" s="16" t="s">
        <v>433</v>
      </c>
      <c r="BM234" s="196" t="s">
        <v>866</v>
      </c>
    </row>
    <row r="235" spans="1:65" s="2" customFormat="1">
      <c r="A235" s="33"/>
      <c r="B235" s="34"/>
      <c r="C235" s="35"/>
      <c r="D235" s="198" t="s">
        <v>135</v>
      </c>
      <c r="E235" s="35"/>
      <c r="F235" s="199" t="s">
        <v>589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135</v>
      </c>
      <c r="AU235" s="16" t="s">
        <v>86</v>
      </c>
    </row>
    <row r="236" spans="1:65" s="2" customFormat="1" ht="16.5" customHeight="1">
      <c r="A236" s="33"/>
      <c r="B236" s="34"/>
      <c r="C236" s="226" t="s">
        <v>366</v>
      </c>
      <c r="D236" s="226" t="s">
        <v>430</v>
      </c>
      <c r="E236" s="227" t="s">
        <v>794</v>
      </c>
      <c r="F236" s="228" t="s">
        <v>795</v>
      </c>
      <c r="G236" s="229" t="s">
        <v>153</v>
      </c>
      <c r="H236" s="230">
        <v>0.11799999999999999</v>
      </c>
      <c r="I236" s="231"/>
      <c r="J236" s="232">
        <f>ROUND(I236*H236,2)</f>
        <v>0</v>
      </c>
      <c r="K236" s="228" t="s">
        <v>132</v>
      </c>
      <c r="L236" s="233"/>
      <c r="M236" s="234" t="s">
        <v>1</v>
      </c>
      <c r="N236" s="235" t="s">
        <v>42</v>
      </c>
      <c r="O236" s="70"/>
      <c r="P236" s="194">
        <f>O236*H236</f>
        <v>0</v>
      </c>
      <c r="Q236" s="194">
        <v>2.4289999999999998</v>
      </c>
      <c r="R236" s="194">
        <f>Q236*H236</f>
        <v>0.28662199999999999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433</v>
      </c>
      <c r="AT236" s="196" t="s">
        <v>430</v>
      </c>
      <c r="AU236" s="196" t="s">
        <v>86</v>
      </c>
      <c r="AY236" s="16" t="s">
        <v>125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84</v>
      </c>
      <c r="BK236" s="197">
        <f>ROUND(I236*H236,2)</f>
        <v>0</v>
      </c>
      <c r="BL236" s="16" t="s">
        <v>433</v>
      </c>
      <c r="BM236" s="196" t="s">
        <v>867</v>
      </c>
    </row>
    <row r="237" spans="1:65" s="2" customFormat="1">
      <c r="A237" s="33"/>
      <c r="B237" s="34"/>
      <c r="C237" s="35"/>
      <c r="D237" s="198" t="s">
        <v>135</v>
      </c>
      <c r="E237" s="35"/>
      <c r="F237" s="199" t="s">
        <v>795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135</v>
      </c>
      <c r="AU237" s="16" t="s">
        <v>86</v>
      </c>
    </row>
    <row r="238" spans="1:65" s="13" customFormat="1">
      <c r="B238" s="203"/>
      <c r="C238" s="204"/>
      <c r="D238" s="198" t="s">
        <v>137</v>
      </c>
      <c r="E238" s="205" t="s">
        <v>1</v>
      </c>
      <c r="F238" s="206" t="s">
        <v>868</v>
      </c>
      <c r="G238" s="204"/>
      <c r="H238" s="207">
        <v>0.11799999999999999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137</v>
      </c>
      <c r="AU238" s="213" t="s">
        <v>86</v>
      </c>
      <c r="AV238" s="13" t="s">
        <v>86</v>
      </c>
      <c r="AW238" s="13" t="s">
        <v>34</v>
      </c>
      <c r="AX238" s="13" t="s">
        <v>84</v>
      </c>
      <c r="AY238" s="213" t="s">
        <v>125</v>
      </c>
    </row>
    <row r="239" spans="1:65" s="12" customFormat="1" ht="25.9" customHeight="1">
      <c r="B239" s="169"/>
      <c r="C239" s="170"/>
      <c r="D239" s="171" t="s">
        <v>76</v>
      </c>
      <c r="E239" s="172" t="s">
        <v>621</v>
      </c>
      <c r="F239" s="172" t="s">
        <v>622</v>
      </c>
      <c r="G239" s="170"/>
      <c r="H239" s="170"/>
      <c r="I239" s="173"/>
      <c r="J239" s="174">
        <f>BK239</f>
        <v>0</v>
      </c>
      <c r="K239" s="170"/>
      <c r="L239" s="175"/>
      <c r="M239" s="176"/>
      <c r="N239" s="177"/>
      <c r="O239" s="177"/>
      <c r="P239" s="178">
        <f>SUM(P240:P262)</f>
        <v>0</v>
      </c>
      <c r="Q239" s="177"/>
      <c r="R239" s="178">
        <f>SUM(R240:R262)</f>
        <v>0</v>
      </c>
      <c r="S239" s="177"/>
      <c r="T239" s="179">
        <f>SUM(T240:T262)</f>
        <v>0</v>
      </c>
      <c r="AR239" s="180" t="s">
        <v>133</v>
      </c>
      <c r="AT239" s="181" t="s">
        <v>76</v>
      </c>
      <c r="AU239" s="181" t="s">
        <v>77</v>
      </c>
      <c r="AY239" s="180" t="s">
        <v>125</v>
      </c>
      <c r="BK239" s="182">
        <f>SUM(BK240:BK262)</f>
        <v>0</v>
      </c>
    </row>
    <row r="240" spans="1:65" s="2" customFormat="1" ht="36">
      <c r="A240" s="33"/>
      <c r="B240" s="34"/>
      <c r="C240" s="185" t="s">
        <v>368</v>
      </c>
      <c r="D240" s="185" t="s">
        <v>128</v>
      </c>
      <c r="E240" s="186" t="s">
        <v>869</v>
      </c>
      <c r="F240" s="187" t="s">
        <v>870</v>
      </c>
      <c r="G240" s="188" t="s">
        <v>166</v>
      </c>
      <c r="H240" s="189">
        <v>6.109</v>
      </c>
      <c r="I240" s="190"/>
      <c r="J240" s="191">
        <f>ROUND(I240*H240,2)</f>
        <v>0</v>
      </c>
      <c r="K240" s="187" t="s">
        <v>132</v>
      </c>
      <c r="L240" s="38"/>
      <c r="M240" s="192" t="s">
        <v>1</v>
      </c>
      <c r="N240" s="193" t="s">
        <v>42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626</v>
      </c>
      <c r="AT240" s="196" t="s">
        <v>128</v>
      </c>
      <c r="AU240" s="196" t="s">
        <v>84</v>
      </c>
      <c r="AY240" s="16" t="s">
        <v>125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626</v>
      </c>
      <c r="BM240" s="196" t="s">
        <v>871</v>
      </c>
    </row>
    <row r="241" spans="1:65" s="2" customFormat="1" ht="39">
      <c r="A241" s="33"/>
      <c r="B241" s="34"/>
      <c r="C241" s="35"/>
      <c r="D241" s="198" t="s">
        <v>135</v>
      </c>
      <c r="E241" s="35"/>
      <c r="F241" s="199" t="s">
        <v>872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135</v>
      </c>
      <c r="AU241" s="16" t="s">
        <v>84</v>
      </c>
    </row>
    <row r="242" spans="1:65" s="13" customFormat="1">
      <c r="B242" s="203"/>
      <c r="C242" s="204"/>
      <c r="D242" s="198" t="s">
        <v>137</v>
      </c>
      <c r="E242" s="205" t="s">
        <v>1</v>
      </c>
      <c r="F242" s="206" t="s">
        <v>873</v>
      </c>
      <c r="G242" s="204"/>
      <c r="H242" s="207">
        <v>6.109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137</v>
      </c>
      <c r="AU242" s="213" t="s">
        <v>84</v>
      </c>
      <c r="AV242" s="13" t="s">
        <v>86</v>
      </c>
      <c r="AW242" s="13" t="s">
        <v>34</v>
      </c>
      <c r="AX242" s="13" t="s">
        <v>84</v>
      </c>
      <c r="AY242" s="213" t="s">
        <v>125</v>
      </c>
    </row>
    <row r="243" spans="1:65" s="2" customFormat="1" ht="16.5" customHeight="1">
      <c r="A243" s="33"/>
      <c r="B243" s="34"/>
      <c r="C243" s="185" t="s">
        <v>373</v>
      </c>
      <c r="D243" s="185" t="s">
        <v>128</v>
      </c>
      <c r="E243" s="186" t="s">
        <v>670</v>
      </c>
      <c r="F243" s="187" t="s">
        <v>671</v>
      </c>
      <c r="G243" s="188" t="s">
        <v>181</v>
      </c>
      <c r="H243" s="189">
        <v>20.536000000000001</v>
      </c>
      <c r="I243" s="190"/>
      <c r="J243" s="191">
        <f>ROUND(I243*H243,2)</f>
        <v>0</v>
      </c>
      <c r="K243" s="187" t="s">
        <v>132</v>
      </c>
      <c r="L243" s="38"/>
      <c r="M243" s="192" t="s">
        <v>1</v>
      </c>
      <c r="N243" s="193" t="s">
        <v>42</v>
      </c>
      <c r="O243" s="70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626</v>
      </c>
      <c r="AT243" s="196" t="s">
        <v>128</v>
      </c>
      <c r="AU243" s="196" t="s">
        <v>84</v>
      </c>
      <c r="AY243" s="16" t="s">
        <v>125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84</v>
      </c>
      <c r="BK243" s="197">
        <f>ROUND(I243*H243,2)</f>
        <v>0</v>
      </c>
      <c r="BL243" s="16" t="s">
        <v>626</v>
      </c>
      <c r="BM243" s="196" t="s">
        <v>874</v>
      </c>
    </row>
    <row r="244" spans="1:65" s="2" customFormat="1" ht="29.25">
      <c r="A244" s="33"/>
      <c r="B244" s="34"/>
      <c r="C244" s="35"/>
      <c r="D244" s="198" t="s">
        <v>135</v>
      </c>
      <c r="E244" s="35"/>
      <c r="F244" s="199" t="s">
        <v>673</v>
      </c>
      <c r="G244" s="35"/>
      <c r="H244" s="35"/>
      <c r="I244" s="200"/>
      <c r="J244" s="35"/>
      <c r="K244" s="35"/>
      <c r="L244" s="38"/>
      <c r="M244" s="201"/>
      <c r="N244" s="202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135</v>
      </c>
      <c r="AU244" s="16" t="s">
        <v>84</v>
      </c>
    </row>
    <row r="245" spans="1:65" s="13" customFormat="1">
      <c r="B245" s="203"/>
      <c r="C245" s="204"/>
      <c r="D245" s="198" t="s">
        <v>137</v>
      </c>
      <c r="E245" s="205" t="s">
        <v>1</v>
      </c>
      <c r="F245" s="206" t="s">
        <v>875</v>
      </c>
      <c r="G245" s="204"/>
      <c r="H245" s="207">
        <v>20.536000000000001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137</v>
      </c>
      <c r="AU245" s="213" t="s">
        <v>84</v>
      </c>
      <c r="AV245" s="13" t="s">
        <v>86</v>
      </c>
      <c r="AW245" s="13" t="s">
        <v>34</v>
      </c>
      <c r="AX245" s="13" t="s">
        <v>84</v>
      </c>
      <c r="AY245" s="213" t="s">
        <v>125</v>
      </c>
    </row>
    <row r="246" spans="1:65" s="2" customFormat="1" ht="16.5" customHeight="1">
      <c r="A246" s="33"/>
      <c r="B246" s="34"/>
      <c r="C246" s="185" t="s">
        <v>379</v>
      </c>
      <c r="D246" s="185" t="s">
        <v>128</v>
      </c>
      <c r="E246" s="186" t="s">
        <v>676</v>
      </c>
      <c r="F246" s="187" t="s">
        <v>677</v>
      </c>
      <c r="G246" s="188" t="s">
        <v>181</v>
      </c>
      <c r="H246" s="189">
        <v>115.64</v>
      </c>
      <c r="I246" s="190"/>
      <c r="J246" s="191">
        <f>ROUND(I246*H246,2)</f>
        <v>0</v>
      </c>
      <c r="K246" s="187" t="s">
        <v>132</v>
      </c>
      <c r="L246" s="38"/>
      <c r="M246" s="192" t="s">
        <v>1</v>
      </c>
      <c r="N246" s="193" t="s">
        <v>42</v>
      </c>
      <c r="O246" s="70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626</v>
      </c>
      <c r="AT246" s="196" t="s">
        <v>128</v>
      </c>
      <c r="AU246" s="196" t="s">
        <v>84</v>
      </c>
      <c r="AY246" s="16" t="s">
        <v>125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84</v>
      </c>
      <c r="BK246" s="197">
        <f>ROUND(I246*H246,2)</f>
        <v>0</v>
      </c>
      <c r="BL246" s="16" t="s">
        <v>626</v>
      </c>
      <c r="BM246" s="196" t="s">
        <v>876</v>
      </c>
    </row>
    <row r="247" spans="1:65" s="2" customFormat="1" ht="29.25">
      <c r="A247" s="33"/>
      <c r="B247" s="34"/>
      <c r="C247" s="35"/>
      <c r="D247" s="198" t="s">
        <v>135</v>
      </c>
      <c r="E247" s="35"/>
      <c r="F247" s="199" t="s">
        <v>679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135</v>
      </c>
      <c r="AU247" s="16" t="s">
        <v>84</v>
      </c>
    </row>
    <row r="248" spans="1:65" s="13" customFormat="1">
      <c r="B248" s="203"/>
      <c r="C248" s="204"/>
      <c r="D248" s="198" t="s">
        <v>137</v>
      </c>
      <c r="E248" s="205" t="s">
        <v>1</v>
      </c>
      <c r="F248" s="206" t="s">
        <v>877</v>
      </c>
      <c r="G248" s="204"/>
      <c r="H248" s="207">
        <v>115.64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137</v>
      </c>
      <c r="AU248" s="213" t="s">
        <v>84</v>
      </c>
      <c r="AV248" s="13" t="s">
        <v>86</v>
      </c>
      <c r="AW248" s="13" t="s">
        <v>34</v>
      </c>
      <c r="AX248" s="13" t="s">
        <v>84</v>
      </c>
      <c r="AY248" s="213" t="s">
        <v>125</v>
      </c>
    </row>
    <row r="249" spans="1:65" s="2" customFormat="1" ht="33" customHeight="1">
      <c r="A249" s="33"/>
      <c r="B249" s="34"/>
      <c r="C249" s="185" t="s">
        <v>384</v>
      </c>
      <c r="D249" s="185" t="s">
        <v>128</v>
      </c>
      <c r="E249" s="186" t="s">
        <v>682</v>
      </c>
      <c r="F249" s="187" t="s">
        <v>683</v>
      </c>
      <c r="G249" s="188" t="s">
        <v>181</v>
      </c>
      <c r="H249" s="189">
        <v>136.17599999999999</v>
      </c>
      <c r="I249" s="190"/>
      <c r="J249" s="191">
        <f>ROUND(I249*H249,2)</f>
        <v>0</v>
      </c>
      <c r="K249" s="187" t="s">
        <v>132</v>
      </c>
      <c r="L249" s="38"/>
      <c r="M249" s="192" t="s">
        <v>1</v>
      </c>
      <c r="N249" s="193" t="s">
        <v>42</v>
      </c>
      <c r="O249" s="70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626</v>
      </c>
      <c r="AT249" s="196" t="s">
        <v>128</v>
      </c>
      <c r="AU249" s="196" t="s">
        <v>84</v>
      </c>
      <c r="AY249" s="16" t="s">
        <v>125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626</v>
      </c>
      <c r="BM249" s="196" t="s">
        <v>878</v>
      </c>
    </row>
    <row r="250" spans="1:65" s="2" customFormat="1" ht="39">
      <c r="A250" s="33"/>
      <c r="B250" s="34"/>
      <c r="C250" s="35"/>
      <c r="D250" s="198" t="s">
        <v>135</v>
      </c>
      <c r="E250" s="35"/>
      <c r="F250" s="199" t="s">
        <v>685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135</v>
      </c>
      <c r="AU250" s="16" t="s">
        <v>84</v>
      </c>
    </row>
    <row r="251" spans="1:65" s="13" customFormat="1">
      <c r="B251" s="203"/>
      <c r="C251" s="204"/>
      <c r="D251" s="198" t="s">
        <v>137</v>
      </c>
      <c r="E251" s="205" t="s">
        <v>1</v>
      </c>
      <c r="F251" s="206" t="s">
        <v>879</v>
      </c>
      <c r="G251" s="204"/>
      <c r="H251" s="207">
        <v>20.536000000000001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137</v>
      </c>
      <c r="AU251" s="213" t="s">
        <v>84</v>
      </c>
      <c r="AV251" s="13" t="s">
        <v>86</v>
      </c>
      <c r="AW251" s="13" t="s">
        <v>34</v>
      </c>
      <c r="AX251" s="13" t="s">
        <v>77</v>
      </c>
      <c r="AY251" s="213" t="s">
        <v>125</v>
      </c>
    </row>
    <row r="252" spans="1:65" s="13" customFormat="1">
      <c r="B252" s="203"/>
      <c r="C252" s="204"/>
      <c r="D252" s="198" t="s">
        <v>137</v>
      </c>
      <c r="E252" s="205" t="s">
        <v>1</v>
      </c>
      <c r="F252" s="206" t="s">
        <v>880</v>
      </c>
      <c r="G252" s="204"/>
      <c r="H252" s="207">
        <v>115.64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137</v>
      </c>
      <c r="AU252" s="213" t="s">
        <v>84</v>
      </c>
      <c r="AV252" s="13" t="s">
        <v>86</v>
      </c>
      <c r="AW252" s="13" t="s">
        <v>34</v>
      </c>
      <c r="AX252" s="13" t="s">
        <v>77</v>
      </c>
      <c r="AY252" s="213" t="s">
        <v>125</v>
      </c>
    </row>
    <row r="253" spans="1:65" s="14" customFormat="1">
      <c r="B253" s="214"/>
      <c r="C253" s="215"/>
      <c r="D253" s="198" t="s">
        <v>137</v>
      </c>
      <c r="E253" s="216" t="s">
        <v>1</v>
      </c>
      <c r="F253" s="217" t="s">
        <v>158</v>
      </c>
      <c r="G253" s="215"/>
      <c r="H253" s="218">
        <v>136.17599999999999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137</v>
      </c>
      <c r="AU253" s="224" t="s">
        <v>84</v>
      </c>
      <c r="AV253" s="14" t="s">
        <v>133</v>
      </c>
      <c r="AW253" s="14" t="s">
        <v>34</v>
      </c>
      <c r="AX253" s="14" t="s">
        <v>84</v>
      </c>
      <c r="AY253" s="224" t="s">
        <v>125</v>
      </c>
    </row>
    <row r="254" spans="1:65" s="2" customFormat="1" ht="33" customHeight="1">
      <c r="A254" s="33"/>
      <c r="B254" s="34"/>
      <c r="C254" s="185" t="s">
        <v>389</v>
      </c>
      <c r="D254" s="185" t="s">
        <v>128</v>
      </c>
      <c r="E254" s="186" t="s">
        <v>881</v>
      </c>
      <c r="F254" s="187" t="s">
        <v>882</v>
      </c>
      <c r="G254" s="188" t="s">
        <v>181</v>
      </c>
      <c r="H254" s="189">
        <v>30</v>
      </c>
      <c r="I254" s="190"/>
      <c r="J254" s="191">
        <f>ROUND(I254*H254,2)</f>
        <v>0</v>
      </c>
      <c r="K254" s="187" t="s">
        <v>132</v>
      </c>
      <c r="L254" s="38"/>
      <c r="M254" s="192" t="s">
        <v>1</v>
      </c>
      <c r="N254" s="193" t="s">
        <v>42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626</v>
      </c>
      <c r="AT254" s="196" t="s">
        <v>128</v>
      </c>
      <c r="AU254" s="196" t="s">
        <v>84</v>
      </c>
      <c r="AY254" s="16" t="s">
        <v>125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84</v>
      </c>
      <c r="BK254" s="197">
        <f>ROUND(I254*H254,2)</f>
        <v>0</v>
      </c>
      <c r="BL254" s="16" t="s">
        <v>626</v>
      </c>
      <c r="BM254" s="196" t="s">
        <v>883</v>
      </c>
    </row>
    <row r="255" spans="1:65" s="2" customFormat="1" ht="48.75">
      <c r="A255" s="33"/>
      <c r="B255" s="34"/>
      <c r="C255" s="35"/>
      <c r="D255" s="198" t="s">
        <v>135</v>
      </c>
      <c r="E255" s="35"/>
      <c r="F255" s="199" t="s">
        <v>884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135</v>
      </c>
      <c r="AU255" s="16" t="s">
        <v>84</v>
      </c>
    </row>
    <row r="256" spans="1:65" s="13" customFormat="1">
      <c r="B256" s="203"/>
      <c r="C256" s="204"/>
      <c r="D256" s="198" t="s">
        <v>137</v>
      </c>
      <c r="E256" s="205" t="s">
        <v>1</v>
      </c>
      <c r="F256" s="206" t="s">
        <v>885</v>
      </c>
      <c r="G256" s="204"/>
      <c r="H256" s="207">
        <v>30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137</v>
      </c>
      <c r="AU256" s="213" t="s">
        <v>84</v>
      </c>
      <c r="AV256" s="13" t="s">
        <v>86</v>
      </c>
      <c r="AW256" s="13" t="s">
        <v>34</v>
      </c>
      <c r="AX256" s="13" t="s">
        <v>84</v>
      </c>
      <c r="AY256" s="213" t="s">
        <v>125</v>
      </c>
    </row>
    <row r="257" spans="1:65" s="2" customFormat="1" ht="24">
      <c r="A257" s="33"/>
      <c r="B257" s="34"/>
      <c r="C257" s="185" t="s">
        <v>395</v>
      </c>
      <c r="D257" s="185" t="s">
        <v>128</v>
      </c>
      <c r="E257" s="186" t="s">
        <v>690</v>
      </c>
      <c r="F257" s="187" t="s">
        <v>691</v>
      </c>
      <c r="G257" s="188" t="s">
        <v>181</v>
      </c>
      <c r="H257" s="189">
        <v>29.312999999999999</v>
      </c>
      <c r="I257" s="190"/>
      <c r="J257" s="191">
        <f>ROUND(I257*H257,2)</f>
        <v>0</v>
      </c>
      <c r="K257" s="187" t="s">
        <v>132</v>
      </c>
      <c r="L257" s="38"/>
      <c r="M257" s="192" t="s">
        <v>1</v>
      </c>
      <c r="N257" s="193" t="s">
        <v>42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626</v>
      </c>
      <c r="AT257" s="196" t="s">
        <v>128</v>
      </c>
      <c r="AU257" s="196" t="s">
        <v>84</v>
      </c>
      <c r="AY257" s="16" t="s">
        <v>125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84</v>
      </c>
      <c r="BK257" s="197">
        <f>ROUND(I257*H257,2)</f>
        <v>0</v>
      </c>
      <c r="BL257" s="16" t="s">
        <v>626</v>
      </c>
      <c r="BM257" s="196" t="s">
        <v>886</v>
      </c>
    </row>
    <row r="258" spans="1:65" s="2" customFormat="1" ht="48.75">
      <c r="A258" s="33"/>
      <c r="B258" s="34"/>
      <c r="C258" s="35"/>
      <c r="D258" s="198" t="s">
        <v>135</v>
      </c>
      <c r="E258" s="35"/>
      <c r="F258" s="199" t="s">
        <v>693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135</v>
      </c>
      <c r="AU258" s="16" t="s">
        <v>84</v>
      </c>
    </row>
    <row r="259" spans="1:65" s="13" customFormat="1">
      <c r="B259" s="203"/>
      <c r="C259" s="204"/>
      <c r="D259" s="198" t="s">
        <v>137</v>
      </c>
      <c r="E259" s="205" t="s">
        <v>1</v>
      </c>
      <c r="F259" s="206" t="s">
        <v>887</v>
      </c>
      <c r="G259" s="204"/>
      <c r="H259" s="207">
        <v>29.312999999999999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137</v>
      </c>
      <c r="AU259" s="213" t="s">
        <v>84</v>
      </c>
      <c r="AV259" s="13" t="s">
        <v>86</v>
      </c>
      <c r="AW259" s="13" t="s">
        <v>34</v>
      </c>
      <c r="AX259" s="13" t="s">
        <v>84</v>
      </c>
      <c r="AY259" s="213" t="s">
        <v>125</v>
      </c>
    </row>
    <row r="260" spans="1:65" s="2" customFormat="1" ht="24">
      <c r="A260" s="33"/>
      <c r="B260" s="34"/>
      <c r="C260" s="185" t="s">
        <v>401</v>
      </c>
      <c r="D260" s="185" t="s">
        <v>128</v>
      </c>
      <c r="E260" s="186" t="s">
        <v>690</v>
      </c>
      <c r="F260" s="187" t="s">
        <v>691</v>
      </c>
      <c r="G260" s="188" t="s">
        <v>181</v>
      </c>
      <c r="H260" s="189">
        <v>61.05</v>
      </c>
      <c r="I260" s="190"/>
      <c r="J260" s="191">
        <f>ROUND(I260*H260,2)</f>
        <v>0</v>
      </c>
      <c r="K260" s="187" t="s">
        <v>132</v>
      </c>
      <c r="L260" s="38"/>
      <c r="M260" s="192" t="s">
        <v>1</v>
      </c>
      <c r="N260" s="193" t="s">
        <v>42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626</v>
      </c>
      <c r="AT260" s="196" t="s">
        <v>128</v>
      </c>
      <c r="AU260" s="196" t="s">
        <v>84</v>
      </c>
      <c r="AY260" s="16" t="s">
        <v>125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84</v>
      </c>
      <c r="BK260" s="197">
        <f>ROUND(I260*H260,2)</f>
        <v>0</v>
      </c>
      <c r="BL260" s="16" t="s">
        <v>626</v>
      </c>
      <c r="BM260" s="196" t="s">
        <v>888</v>
      </c>
    </row>
    <row r="261" spans="1:65" s="2" customFormat="1" ht="48.75">
      <c r="A261" s="33"/>
      <c r="B261" s="34"/>
      <c r="C261" s="35"/>
      <c r="D261" s="198" t="s">
        <v>135</v>
      </c>
      <c r="E261" s="35"/>
      <c r="F261" s="199" t="s">
        <v>693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135</v>
      </c>
      <c r="AU261" s="16" t="s">
        <v>84</v>
      </c>
    </row>
    <row r="262" spans="1:65" s="13" customFormat="1">
      <c r="B262" s="203"/>
      <c r="C262" s="204"/>
      <c r="D262" s="198" t="s">
        <v>137</v>
      </c>
      <c r="E262" s="205" t="s">
        <v>1</v>
      </c>
      <c r="F262" s="206" t="s">
        <v>889</v>
      </c>
      <c r="G262" s="204"/>
      <c r="H262" s="207">
        <v>61.05</v>
      </c>
      <c r="I262" s="208"/>
      <c r="J262" s="204"/>
      <c r="K262" s="204"/>
      <c r="L262" s="209"/>
      <c r="M262" s="236"/>
      <c r="N262" s="237"/>
      <c r="O262" s="237"/>
      <c r="P262" s="237"/>
      <c r="Q262" s="237"/>
      <c r="R262" s="237"/>
      <c r="S262" s="237"/>
      <c r="T262" s="238"/>
      <c r="AT262" s="213" t="s">
        <v>137</v>
      </c>
      <c r="AU262" s="213" t="s">
        <v>84</v>
      </c>
      <c r="AV262" s="13" t="s">
        <v>86</v>
      </c>
      <c r="AW262" s="13" t="s">
        <v>34</v>
      </c>
      <c r="AX262" s="13" t="s">
        <v>84</v>
      </c>
      <c r="AY262" s="213" t="s">
        <v>125</v>
      </c>
    </row>
    <row r="263" spans="1:65" s="2" customFormat="1" ht="6.95" customHeight="1">
      <c r="A263" s="3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38"/>
      <c r="M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</row>
  </sheetData>
  <sheetProtection algorithmName="SHA-512" hashValue="3uIEf//ghvlNZ7gDAxQLLi6jeNQZsao+JYQF3Fv0RejxtEoXkDyW9tW/3Zul7xWaNO/kWgeailZU+/BQCd16AQ==" saltValue="XrRSrSrZT2I/xhp9vYq8Pji2L8jfCEMchNh+b0KaZ+icHKMbcGSGc1SLbtsSEFRRZ0exP4POHFG17C5kSlRaRw==" spinCount="100000" sheet="1" objects="1" scenarios="1" formatColumns="0" formatRows="0" autoFilter="0"/>
  <autoFilter ref="C118:K26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staničních kolejí a výhybek v žst. Rýmařov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890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ROUND((SUM(BE119:BE288)),  2)</f>
        <v>0</v>
      </c>
      <c r="G33" s="33"/>
      <c r="H33" s="33"/>
      <c r="I33" s="123">
        <v>0.21</v>
      </c>
      <c r="J33" s="122">
        <f>ROUND(((SUM(BE119:BE288))*I33),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ROUND((SUM(BF119:BF288)),  2)</f>
        <v>0</v>
      </c>
      <c r="G34" s="33"/>
      <c r="H34" s="33"/>
      <c r="I34" s="123">
        <v>0.15</v>
      </c>
      <c r="J34" s="122">
        <f>ROUND(((SUM(BF119:BF288))*I34),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ROUND((SUM(BG119:BG288)),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ROUND((SUM(BH119:BH288)),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ROUND((SUM(BI119:BI288)),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staničních kolejí a výhybek v žst. Rýmařov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SO 03 - Oprava opěrné zídky v žst. Rýmařov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15. 3. 2021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103</v>
      </c>
      <c r="D94" s="143"/>
      <c r="E94" s="143"/>
      <c r="F94" s="143"/>
      <c r="G94" s="143"/>
      <c r="H94" s="143"/>
      <c r="I94" s="143"/>
      <c r="J94" s="144" t="s">
        <v>104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6"/>
      <c r="C97" s="147"/>
      <c r="D97" s="148" t="s">
        <v>107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109</v>
      </c>
      <c r="E99" s="149"/>
      <c r="F99" s="149"/>
      <c r="G99" s="149"/>
      <c r="H99" s="149"/>
      <c r="I99" s="149"/>
      <c r="J99" s="150">
        <f>J273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staničních kolejí a výhybek v žst. Rýmařov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4" t="str">
        <f>E9</f>
        <v>SO 03 - Oprava opěrné zídky v žst. Rýmařov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28" t="s">
        <v>22</v>
      </c>
      <c r="J113" s="65" t="str">
        <f>IF(J12="","",J12)</f>
        <v>15. 3. 2021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111</v>
      </c>
      <c r="D118" s="161" t="s">
        <v>62</v>
      </c>
      <c r="E118" s="161" t="s">
        <v>58</v>
      </c>
      <c r="F118" s="161" t="s">
        <v>59</v>
      </c>
      <c r="G118" s="161" t="s">
        <v>112</v>
      </c>
      <c r="H118" s="161" t="s">
        <v>113</v>
      </c>
      <c r="I118" s="161" t="s">
        <v>114</v>
      </c>
      <c r="J118" s="161" t="s">
        <v>104</v>
      </c>
      <c r="K118" s="162" t="s">
        <v>115</v>
      </c>
      <c r="L118" s="163"/>
      <c r="M118" s="74" t="s">
        <v>1</v>
      </c>
      <c r="N118" s="75" t="s">
        <v>41</v>
      </c>
      <c r="O118" s="75" t="s">
        <v>116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6" t="s">
        <v>121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122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P120+P273</f>
        <v>0</v>
      </c>
      <c r="Q119" s="78"/>
      <c r="R119" s="166">
        <f>R120+R273</f>
        <v>514.65117827999995</v>
      </c>
      <c r="S119" s="78"/>
      <c r="T119" s="167">
        <f>T120+T273</f>
        <v>177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106</v>
      </c>
      <c r="BK119" s="168">
        <f>BK120+BK273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123</v>
      </c>
      <c r="F120" s="172" t="s">
        <v>124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514.65117827999995</v>
      </c>
      <c r="S120" s="177"/>
      <c r="T120" s="179">
        <f>T121</f>
        <v>177</v>
      </c>
      <c r="AR120" s="180" t="s">
        <v>84</v>
      </c>
      <c r="AT120" s="181" t="s">
        <v>76</v>
      </c>
      <c r="AU120" s="181" t="s">
        <v>77</v>
      </c>
      <c r="AY120" s="180" t="s">
        <v>125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126</v>
      </c>
      <c r="F121" s="183" t="s">
        <v>127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SUM(P122:P272)</f>
        <v>0</v>
      </c>
      <c r="Q121" s="177"/>
      <c r="R121" s="178">
        <f>SUM(R122:R272)</f>
        <v>514.65117827999995</v>
      </c>
      <c r="S121" s="177"/>
      <c r="T121" s="179">
        <f>SUM(T122:T272)</f>
        <v>177</v>
      </c>
      <c r="AR121" s="180" t="s">
        <v>84</v>
      </c>
      <c r="AT121" s="181" t="s">
        <v>76</v>
      </c>
      <c r="AU121" s="181" t="s">
        <v>84</v>
      </c>
      <c r="AY121" s="180" t="s">
        <v>125</v>
      </c>
      <c r="BK121" s="182">
        <f>SUM(BK122:BK272)</f>
        <v>0</v>
      </c>
    </row>
    <row r="122" spans="1:65" s="2" customFormat="1" ht="16.5" customHeight="1">
      <c r="A122" s="33"/>
      <c r="B122" s="34"/>
      <c r="C122" s="185" t="s">
        <v>84</v>
      </c>
      <c r="D122" s="185" t="s">
        <v>128</v>
      </c>
      <c r="E122" s="186" t="s">
        <v>891</v>
      </c>
      <c r="F122" s="187" t="s">
        <v>892</v>
      </c>
      <c r="G122" s="188" t="s">
        <v>153</v>
      </c>
      <c r="H122" s="189">
        <v>20.5</v>
      </c>
      <c r="I122" s="190"/>
      <c r="J122" s="191">
        <f>ROUND(I122*H122,2)</f>
        <v>0</v>
      </c>
      <c r="K122" s="187" t="s">
        <v>132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133</v>
      </c>
      <c r="AT122" s="196" t="s">
        <v>128</v>
      </c>
      <c r="AU122" s="196" t="s">
        <v>86</v>
      </c>
      <c r="AY122" s="16" t="s">
        <v>125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133</v>
      </c>
      <c r="BM122" s="196" t="s">
        <v>893</v>
      </c>
    </row>
    <row r="123" spans="1:65" s="2" customFormat="1" ht="19.5">
      <c r="A123" s="33"/>
      <c r="B123" s="34"/>
      <c r="C123" s="35"/>
      <c r="D123" s="198" t="s">
        <v>135</v>
      </c>
      <c r="E123" s="35"/>
      <c r="F123" s="199" t="s">
        <v>894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86</v>
      </c>
    </row>
    <row r="124" spans="1:65" s="13" customFormat="1">
      <c r="B124" s="203"/>
      <c r="C124" s="204"/>
      <c r="D124" s="198" t="s">
        <v>137</v>
      </c>
      <c r="E124" s="205" t="s">
        <v>1</v>
      </c>
      <c r="F124" s="206" t="s">
        <v>895</v>
      </c>
      <c r="G124" s="204"/>
      <c r="H124" s="207">
        <v>20.5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137</v>
      </c>
      <c r="AU124" s="213" t="s">
        <v>86</v>
      </c>
      <c r="AV124" s="13" t="s">
        <v>86</v>
      </c>
      <c r="AW124" s="13" t="s">
        <v>34</v>
      </c>
      <c r="AX124" s="13" t="s">
        <v>84</v>
      </c>
      <c r="AY124" s="213" t="s">
        <v>125</v>
      </c>
    </row>
    <row r="125" spans="1:65" s="2" customFormat="1" ht="21.75" customHeight="1">
      <c r="A125" s="33"/>
      <c r="B125" s="34"/>
      <c r="C125" s="185" t="s">
        <v>86</v>
      </c>
      <c r="D125" s="185" t="s">
        <v>128</v>
      </c>
      <c r="E125" s="186" t="s">
        <v>896</v>
      </c>
      <c r="F125" s="187" t="s">
        <v>897</v>
      </c>
      <c r="G125" s="188" t="s">
        <v>147</v>
      </c>
      <c r="H125" s="189">
        <v>150</v>
      </c>
      <c r="I125" s="190"/>
      <c r="J125" s="191">
        <f>ROUND(I125*H125,2)</f>
        <v>0</v>
      </c>
      <c r="K125" s="187" t="s">
        <v>1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2.111E-2</v>
      </c>
      <c r="R125" s="194">
        <f>Q125*H125</f>
        <v>3.1665000000000001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133</v>
      </c>
      <c r="AT125" s="196" t="s">
        <v>128</v>
      </c>
      <c r="AU125" s="196" t="s">
        <v>86</v>
      </c>
      <c r="AY125" s="16" t="s">
        <v>125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84</v>
      </c>
      <c r="BK125" s="197">
        <f>ROUND(I125*H125,2)</f>
        <v>0</v>
      </c>
      <c r="BL125" s="16" t="s">
        <v>133</v>
      </c>
      <c r="BM125" s="196" t="s">
        <v>898</v>
      </c>
    </row>
    <row r="126" spans="1:65" s="2" customFormat="1">
      <c r="A126" s="33"/>
      <c r="B126" s="34"/>
      <c r="C126" s="35"/>
      <c r="D126" s="198" t="s">
        <v>135</v>
      </c>
      <c r="E126" s="35"/>
      <c r="F126" s="199" t="s">
        <v>899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86</v>
      </c>
    </row>
    <row r="127" spans="1:65" s="13" customFormat="1">
      <c r="B127" s="203"/>
      <c r="C127" s="204"/>
      <c r="D127" s="198" t="s">
        <v>137</v>
      </c>
      <c r="E127" s="205" t="s">
        <v>1</v>
      </c>
      <c r="F127" s="206" t="s">
        <v>900</v>
      </c>
      <c r="G127" s="204"/>
      <c r="H127" s="207">
        <v>150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137</v>
      </c>
      <c r="AU127" s="213" t="s">
        <v>86</v>
      </c>
      <c r="AV127" s="13" t="s">
        <v>86</v>
      </c>
      <c r="AW127" s="13" t="s">
        <v>34</v>
      </c>
      <c r="AX127" s="13" t="s">
        <v>84</v>
      </c>
      <c r="AY127" s="213" t="s">
        <v>125</v>
      </c>
    </row>
    <row r="128" spans="1:65" s="2" customFormat="1" ht="16.5" customHeight="1">
      <c r="A128" s="33"/>
      <c r="B128" s="34"/>
      <c r="C128" s="185" t="s">
        <v>144</v>
      </c>
      <c r="D128" s="185" t="s">
        <v>128</v>
      </c>
      <c r="E128" s="186" t="s">
        <v>901</v>
      </c>
      <c r="F128" s="187" t="s">
        <v>902</v>
      </c>
      <c r="G128" s="188" t="s">
        <v>153</v>
      </c>
      <c r="H128" s="189">
        <v>70.8</v>
      </c>
      <c r="I128" s="190"/>
      <c r="J128" s="191">
        <f>ROUND(I128*H128,2)</f>
        <v>0</v>
      </c>
      <c r="K128" s="187" t="s">
        <v>1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2.5</v>
      </c>
      <c r="T128" s="195">
        <f>S128*H128</f>
        <v>177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133</v>
      </c>
      <c r="AT128" s="196" t="s">
        <v>128</v>
      </c>
      <c r="AU128" s="196" t="s">
        <v>86</v>
      </c>
      <c r="AY128" s="16" t="s">
        <v>125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133</v>
      </c>
      <c r="BM128" s="196" t="s">
        <v>903</v>
      </c>
    </row>
    <row r="129" spans="1:65" s="2" customFormat="1">
      <c r="A129" s="33"/>
      <c r="B129" s="34"/>
      <c r="C129" s="35"/>
      <c r="D129" s="198" t="s">
        <v>135</v>
      </c>
      <c r="E129" s="35"/>
      <c r="F129" s="199" t="s">
        <v>904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86</v>
      </c>
    </row>
    <row r="130" spans="1:65" s="13" customFormat="1">
      <c r="B130" s="203"/>
      <c r="C130" s="204"/>
      <c r="D130" s="198" t="s">
        <v>137</v>
      </c>
      <c r="E130" s="205" t="s">
        <v>1</v>
      </c>
      <c r="F130" s="206" t="s">
        <v>905</v>
      </c>
      <c r="G130" s="204"/>
      <c r="H130" s="207">
        <v>70.8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137</v>
      </c>
      <c r="AU130" s="213" t="s">
        <v>86</v>
      </c>
      <c r="AV130" s="13" t="s">
        <v>86</v>
      </c>
      <c r="AW130" s="13" t="s">
        <v>34</v>
      </c>
      <c r="AX130" s="13" t="s">
        <v>84</v>
      </c>
      <c r="AY130" s="213" t="s">
        <v>125</v>
      </c>
    </row>
    <row r="131" spans="1:65" s="2" customFormat="1" ht="16.5" customHeight="1">
      <c r="A131" s="33"/>
      <c r="B131" s="34"/>
      <c r="C131" s="185" t="s">
        <v>133</v>
      </c>
      <c r="D131" s="185" t="s">
        <v>128</v>
      </c>
      <c r="E131" s="186" t="s">
        <v>730</v>
      </c>
      <c r="F131" s="187" t="s">
        <v>731</v>
      </c>
      <c r="G131" s="188" t="s">
        <v>153</v>
      </c>
      <c r="H131" s="189">
        <v>210.5</v>
      </c>
      <c r="I131" s="190"/>
      <c r="J131" s="191">
        <f>ROUND(I131*H131,2)</f>
        <v>0</v>
      </c>
      <c r="K131" s="187" t="s">
        <v>132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133</v>
      </c>
      <c r="AT131" s="196" t="s">
        <v>128</v>
      </c>
      <c r="AU131" s="196" t="s">
        <v>86</v>
      </c>
      <c r="AY131" s="16" t="s">
        <v>125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84</v>
      </c>
      <c r="BK131" s="197">
        <f>ROUND(I131*H131,2)</f>
        <v>0</v>
      </c>
      <c r="BL131" s="16" t="s">
        <v>133</v>
      </c>
      <c r="BM131" s="196" t="s">
        <v>906</v>
      </c>
    </row>
    <row r="132" spans="1:65" s="2" customFormat="1" ht="19.5">
      <c r="A132" s="33"/>
      <c r="B132" s="34"/>
      <c r="C132" s="35"/>
      <c r="D132" s="198" t="s">
        <v>135</v>
      </c>
      <c r="E132" s="35"/>
      <c r="F132" s="199" t="s">
        <v>733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86</v>
      </c>
    </row>
    <row r="133" spans="1:65" s="13" customFormat="1">
      <c r="B133" s="203"/>
      <c r="C133" s="204"/>
      <c r="D133" s="198" t="s">
        <v>137</v>
      </c>
      <c r="E133" s="205" t="s">
        <v>1</v>
      </c>
      <c r="F133" s="206" t="s">
        <v>907</v>
      </c>
      <c r="G133" s="204"/>
      <c r="H133" s="207">
        <v>210.5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137</v>
      </c>
      <c r="AU133" s="213" t="s">
        <v>86</v>
      </c>
      <c r="AV133" s="13" t="s">
        <v>86</v>
      </c>
      <c r="AW133" s="13" t="s">
        <v>34</v>
      </c>
      <c r="AX133" s="13" t="s">
        <v>84</v>
      </c>
      <c r="AY133" s="213" t="s">
        <v>125</v>
      </c>
    </row>
    <row r="134" spans="1:65" s="2" customFormat="1" ht="16.5" customHeight="1">
      <c r="A134" s="33"/>
      <c r="B134" s="34"/>
      <c r="C134" s="185" t="s">
        <v>126</v>
      </c>
      <c r="D134" s="185" t="s">
        <v>128</v>
      </c>
      <c r="E134" s="186" t="s">
        <v>737</v>
      </c>
      <c r="F134" s="187" t="s">
        <v>738</v>
      </c>
      <c r="G134" s="188" t="s">
        <v>147</v>
      </c>
      <c r="H134" s="189">
        <v>3.7440000000000002</v>
      </c>
      <c r="I134" s="190"/>
      <c r="J134" s="191">
        <f>ROUND(I134*H134,2)</f>
        <v>0</v>
      </c>
      <c r="K134" s="187" t="s">
        <v>1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133</v>
      </c>
      <c r="AT134" s="196" t="s">
        <v>128</v>
      </c>
      <c r="AU134" s="196" t="s">
        <v>86</v>
      </c>
      <c r="AY134" s="16" t="s">
        <v>125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84</v>
      </c>
      <c r="BK134" s="197">
        <f>ROUND(I134*H134,2)</f>
        <v>0</v>
      </c>
      <c r="BL134" s="16" t="s">
        <v>133</v>
      </c>
      <c r="BM134" s="196" t="s">
        <v>908</v>
      </c>
    </row>
    <row r="135" spans="1:65" s="2" customFormat="1">
      <c r="A135" s="33"/>
      <c r="B135" s="34"/>
      <c r="C135" s="35"/>
      <c r="D135" s="198" t="s">
        <v>135</v>
      </c>
      <c r="E135" s="35"/>
      <c r="F135" s="199" t="s">
        <v>738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86</v>
      </c>
    </row>
    <row r="136" spans="1:65" s="2" customFormat="1" ht="19.5">
      <c r="A136" s="33"/>
      <c r="B136" s="34"/>
      <c r="C136" s="35"/>
      <c r="D136" s="198" t="s">
        <v>169</v>
      </c>
      <c r="E136" s="35"/>
      <c r="F136" s="225" t="s">
        <v>740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169</v>
      </c>
      <c r="AU136" s="16" t="s">
        <v>86</v>
      </c>
    </row>
    <row r="137" spans="1:65" s="13" customFormat="1">
      <c r="B137" s="203"/>
      <c r="C137" s="204"/>
      <c r="D137" s="198" t="s">
        <v>137</v>
      </c>
      <c r="E137" s="205" t="s">
        <v>1</v>
      </c>
      <c r="F137" s="206" t="s">
        <v>909</v>
      </c>
      <c r="G137" s="204"/>
      <c r="H137" s="207">
        <v>3.7440000000000002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137</v>
      </c>
      <c r="AU137" s="213" t="s">
        <v>86</v>
      </c>
      <c r="AV137" s="13" t="s">
        <v>86</v>
      </c>
      <c r="AW137" s="13" t="s">
        <v>34</v>
      </c>
      <c r="AX137" s="13" t="s">
        <v>84</v>
      </c>
      <c r="AY137" s="213" t="s">
        <v>125</v>
      </c>
    </row>
    <row r="138" spans="1:65" s="2" customFormat="1" ht="16.5" customHeight="1">
      <c r="A138" s="33"/>
      <c r="B138" s="34"/>
      <c r="C138" s="185" t="s">
        <v>163</v>
      </c>
      <c r="D138" s="185" t="s">
        <v>128</v>
      </c>
      <c r="E138" s="186" t="s">
        <v>910</v>
      </c>
      <c r="F138" s="187" t="s">
        <v>911</v>
      </c>
      <c r="G138" s="188" t="s">
        <v>147</v>
      </c>
      <c r="H138" s="189">
        <v>19.2</v>
      </c>
      <c r="I138" s="190"/>
      <c r="J138" s="191">
        <f>ROUND(I138*H138,2)</f>
        <v>0</v>
      </c>
      <c r="K138" s="187" t="s">
        <v>1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4.5799999999999999E-3</v>
      </c>
      <c r="R138" s="194">
        <f>Q138*H138</f>
        <v>8.7936E-2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133</v>
      </c>
      <c r="AT138" s="196" t="s">
        <v>128</v>
      </c>
      <c r="AU138" s="196" t="s">
        <v>86</v>
      </c>
      <c r="AY138" s="16" t="s">
        <v>125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84</v>
      </c>
      <c r="BK138" s="197">
        <f>ROUND(I138*H138,2)</f>
        <v>0</v>
      </c>
      <c r="BL138" s="16" t="s">
        <v>133</v>
      </c>
      <c r="BM138" s="196" t="s">
        <v>912</v>
      </c>
    </row>
    <row r="139" spans="1:65" s="2" customFormat="1">
      <c r="A139" s="33"/>
      <c r="B139" s="34"/>
      <c r="C139" s="35"/>
      <c r="D139" s="198" t="s">
        <v>135</v>
      </c>
      <c r="E139" s="35"/>
      <c r="F139" s="199" t="s">
        <v>913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86</v>
      </c>
    </row>
    <row r="140" spans="1:65" s="2" customFormat="1" ht="19.5">
      <c r="A140" s="33"/>
      <c r="B140" s="34"/>
      <c r="C140" s="35"/>
      <c r="D140" s="198" t="s">
        <v>169</v>
      </c>
      <c r="E140" s="35"/>
      <c r="F140" s="225" t="s">
        <v>740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169</v>
      </c>
      <c r="AU140" s="16" t="s">
        <v>86</v>
      </c>
    </row>
    <row r="141" spans="1:65" s="13" customFormat="1">
      <c r="B141" s="203"/>
      <c r="C141" s="204"/>
      <c r="D141" s="198" t="s">
        <v>137</v>
      </c>
      <c r="E141" s="205" t="s">
        <v>1</v>
      </c>
      <c r="F141" s="206" t="s">
        <v>914</v>
      </c>
      <c r="G141" s="204"/>
      <c r="H141" s="207">
        <v>19.2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137</v>
      </c>
      <c r="AU141" s="213" t="s">
        <v>86</v>
      </c>
      <c r="AV141" s="13" t="s">
        <v>86</v>
      </c>
      <c r="AW141" s="13" t="s">
        <v>34</v>
      </c>
      <c r="AX141" s="13" t="s">
        <v>84</v>
      </c>
      <c r="AY141" s="213" t="s">
        <v>125</v>
      </c>
    </row>
    <row r="142" spans="1:65" s="2" customFormat="1" ht="16.5" customHeight="1">
      <c r="A142" s="33"/>
      <c r="B142" s="34"/>
      <c r="C142" s="185" t="s">
        <v>171</v>
      </c>
      <c r="D142" s="185" t="s">
        <v>128</v>
      </c>
      <c r="E142" s="186" t="s">
        <v>915</v>
      </c>
      <c r="F142" s="187" t="s">
        <v>916</v>
      </c>
      <c r="G142" s="188" t="s">
        <v>147</v>
      </c>
      <c r="H142" s="189">
        <v>19.2</v>
      </c>
      <c r="I142" s="190"/>
      <c r="J142" s="191">
        <f>ROUND(I142*H142,2)</f>
        <v>0</v>
      </c>
      <c r="K142" s="187" t="s">
        <v>1</v>
      </c>
      <c r="L142" s="38"/>
      <c r="M142" s="192" t="s">
        <v>1</v>
      </c>
      <c r="N142" s="193" t="s">
        <v>42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133</v>
      </c>
      <c r="AT142" s="196" t="s">
        <v>128</v>
      </c>
      <c r="AU142" s="196" t="s">
        <v>86</v>
      </c>
      <c r="AY142" s="16" t="s">
        <v>125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84</v>
      </c>
      <c r="BK142" s="197">
        <f>ROUND(I142*H142,2)</f>
        <v>0</v>
      </c>
      <c r="BL142" s="16" t="s">
        <v>133</v>
      </c>
      <c r="BM142" s="196" t="s">
        <v>917</v>
      </c>
    </row>
    <row r="143" spans="1:65" s="2" customFormat="1">
      <c r="A143" s="33"/>
      <c r="B143" s="34"/>
      <c r="C143" s="35"/>
      <c r="D143" s="198" t="s">
        <v>135</v>
      </c>
      <c r="E143" s="35"/>
      <c r="F143" s="199" t="s">
        <v>918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86</v>
      </c>
    </row>
    <row r="144" spans="1:65" s="2" customFormat="1" ht="19.5">
      <c r="A144" s="33"/>
      <c r="B144" s="34"/>
      <c r="C144" s="35"/>
      <c r="D144" s="198" t="s">
        <v>169</v>
      </c>
      <c r="E144" s="35"/>
      <c r="F144" s="225" t="s">
        <v>740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169</v>
      </c>
      <c r="AU144" s="16" t="s">
        <v>86</v>
      </c>
    </row>
    <row r="145" spans="1:65" s="13" customFormat="1">
      <c r="B145" s="203"/>
      <c r="C145" s="204"/>
      <c r="D145" s="198" t="s">
        <v>137</v>
      </c>
      <c r="E145" s="205" t="s">
        <v>1</v>
      </c>
      <c r="F145" s="206" t="s">
        <v>914</v>
      </c>
      <c r="G145" s="204"/>
      <c r="H145" s="207">
        <v>19.2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137</v>
      </c>
      <c r="AU145" s="213" t="s">
        <v>86</v>
      </c>
      <c r="AV145" s="13" t="s">
        <v>86</v>
      </c>
      <c r="AW145" s="13" t="s">
        <v>34</v>
      </c>
      <c r="AX145" s="13" t="s">
        <v>84</v>
      </c>
      <c r="AY145" s="213" t="s">
        <v>125</v>
      </c>
    </row>
    <row r="146" spans="1:65" s="2" customFormat="1" ht="16.5" customHeight="1">
      <c r="A146" s="33"/>
      <c r="B146" s="34"/>
      <c r="C146" s="185" t="s">
        <v>178</v>
      </c>
      <c r="D146" s="185" t="s">
        <v>128</v>
      </c>
      <c r="E146" s="186" t="s">
        <v>919</v>
      </c>
      <c r="F146" s="187" t="s">
        <v>920</v>
      </c>
      <c r="G146" s="188" t="s">
        <v>153</v>
      </c>
      <c r="H146" s="189">
        <v>13.718</v>
      </c>
      <c r="I146" s="190"/>
      <c r="J146" s="191">
        <f>ROUND(I146*H146,2)</f>
        <v>0</v>
      </c>
      <c r="K146" s="187" t="s">
        <v>1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2.5517799999999999</v>
      </c>
      <c r="R146" s="194">
        <f>Q146*H146</f>
        <v>35.005318039999999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133</v>
      </c>
      <c r="AT146" s="196" t="s">
        <v>128</v>
      </c>
      <c r="AU146" s="196" t="s">
        <v>86</v>
      </c>
      <c r="AY146" s="16" t="s">
        <v>125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133</v>
      </c>
      <c r="BM146" s="196" t="s">
        <v>921</v>
      </c>
    </row>
    <row r="147" spans="1:65" s="2" customFormat="1">
      <c r="A147" s="33"/>
      <c r="B147" s="34"/>
      <c r="C147" s="35"/>
      <c r="D147" s="198" t="s">
        <v>135</v>
      </c>
      <c r="E147" s="35"/>
      <c r="F147" s="199" t="s">
        <v>922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135</v>
      </c>
      <c r="AU147" s="16" t="s">
        <v>86</v>
      </c>
    </row>
    <row r="148" spans="1:65" s="2" customFormat="1" ht="19.5">
      <c r="A148" s="33"/>
      <c r="B148" s="34"/>
      <c r="C148" s="35"/>
      <c r="D148" s="198" t="s">
        <v>169</v>
      </c>
      <c r="E148" s="35"/>
      <c r="F148" s="225" t="s">
        <v>740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169</v>
      </c>
      <c r="AU148" s="16" t="s">
        <v>86</v>
      </c>
    </row>
    <row r="149" spans="1:65" s="13" customFormat="1">
      <c r="B149" s="203"/>
      <c r="C149" s="204"/>
      <c r="D149" s="198" t="s">
        <v>137</v>
      </c>
      <c r="E149" s="205" t="s">
        <v>1</v>
      </c>
      <c r="F149" s="206" t="s">
        <v>923</v>
      </c>
      <c r="G149" s="204"/>
      <c r="H149" s="207">
        <v>13.718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137</v>
      </c>
      <c r="AU149" s="213" t="s">
        <v>86</v>
      </c>
      <c r="AV149" s="13" t="s">
        <v>86</v>
      </c>
      <c r="AW149" s="13" t="s">
        <v>34</v>
      </c>
      <c r="AX149" s="13" t="s">
        <v>84</v>
      </c>
      <c r="AY149" s="213" t="s">
        <v>125</v>
      </c>
    </row>
    <row r="150" spans="1:65" s="2" customFormat="1" ht="16.5" customHeight="1">
      <c r="A150" s="33"/>
      <c r="B150" s="34"/>
      <c r="C150" s="185" t="s">
        <v>186</v>
      </c>
      <c r="D150" s="185" t="s">
        <v>128</v>
      </c>
      <c r="E150" s="186" t="s">
        <v>924</v>
      </c>
      <c r="F150" s="187" t="s">
        <v>925</v>
      </c>
      <c r="G150" s="188" t="s">
        <v>181</v>
      </c>
      <c r="H150" s="189">
        <v>0.7</v>
      </c>
      <c r="I150" s="190"/>
      <c r="J150" s="191">
        <f>ROUND(I150*H150,2)</f>
        <v>0</v>
      </c>
      <c r="K150" s="187" t="s">
        <v>1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1.06277</v>
      </c>
      <c r="R150" s="194">
        <f>Q150*H150</f>
        <v>0.74393899999999991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133</v>
      </c>
      <c r="AT150" s="196" t="s">
        <v>128</v>
      </c>
      <c r="AU150" s="196" t="s">
        <v>86</v>
      </c>
      <c r="AY150" s="16" t="s">
        <v>125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133</v>
      </c>
      <c r="BM150" s="196" t="s">
        <v>926</v>
      </c>
    </row>
    <row r="151" spans="1:65" s="2" customFormat="1">
      <c r="A151" s="33"/>
      <c r="B151" s="34"/>
      <c r="C151" s="35"/>
      <c r="D151" s="198" t="s">
        <v>135</v>
      </c>
      <c r="E151" s="35"/>
      <c r="F151" s="199" t="s">
        <v>927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135</v>
      </c>
      <c r="AU151" s="16" t="s">
        <v>86</v>
      </c>
    </row>
    <row r="152" spans="1:65" s="2" customFormat="1" ht="19.5">
      <c r="A152" s="33"/>
      <c r="B152" s="34"/>
      <c r="C152" s="35"/>
      <c r="D152" s="198" t="s">
        <v>169</v>
      </c>
      <c r="E152" s="35"/>
      <c r="F152" s="225" t="s">
        <v>740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169</v>
      </c>
      <c r="AU152" s="16" t="s">
        <v>86</v>
      </c>
    </row>
    <row r="153" spans="1:65" s="2" customFormat="1" ht="16.5" customHeight="1">
      <c r="A153" s="33"/>
      <c r="B153" s="34"/>
      <c r="C153" s="185" t="s">
        <v>192</v>
      </c>
      <c r="D153" s="185" t="s">
        <v>128</v>
      </c>
      <c r="E153" s="186" t="s">
        <v>910</v>
      </c>
      <c r="F153" s="187" t="s">
        <v>911</v>
      </c>
      <c r="G153" s="188" t="s">
        <v>147</v>
      </c>
      <c r="H153" s="189">
        <v>71</v>
      </c>
      <c r="I153" s="190"/>
      <c r="J153" s="191">
        <f>ROUND(I153*H153,2)</f>
        <v>0</v>
      </c>
      <c r="K153" s="187" t="s">
        <v>1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4.5799999999999999E-3</v>
      </c>
      <c r="R153" s="194">
        <f>Q153*H153</f>
        <v>0.32517999999999997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133</v>
      </c>
      <c r="AT153" s="196" t="s">
        <v>128</v>
      </c>
      <c r="AU153" s="196" t="s">
        <v>86</v>
      </c>
      <c r="AY153" s="16" t="s">
        <v>125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84</v>
      </c>
      <c r="BK153" s="197">
        <f>ROUND(I153*H153,2)</f>
        <v>0</v>
      </c>
      <c r="BL153" s="16" t="s">
        <v>133</v>
      </c>
      <c r="BM153" s="196" t="s">
        <v>928</v>
      </c>
    </row>
    <row r="154" spans="1:65" s="2" customFormat="1">
      <c r="A154" s="33"/>
      <c r="B154" s="34"/>
      <c r="C154" s="35"/>
      <c r="D154" s="198" t="s">
        <v>135</v>
      </c>
      <c r="E154" s="35"/>
      <c r="F154" s="199" t="s">
        <v>913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86</v>
      </c>
    </row>
    <row r="155" spans="1:65" s="2" customFormat="1" ht="19.5">
      <c r="A155" s="33"/>
      <c r="B155" s="34"/>
      <c r="C155" s="35"/>
      <c r="D155" s="198" t="s">
        <v>169</v>
      </c>
      <c r="E155" s="35"/>
      <c r="F155" s="225" t="s">
        <v>740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169</v>
      </c>
      <c r="AU155" s="16" t="s">
        <v>86</v>
      </c>
    </row>
    <row r="156" spans="1:65" s="2" customFormat="1" ht="16.5" customHeight="1">
      <c r="A156" s="33"/>
      <c r="B156" s="34"/>
      <c r="C156" s="185" t="s">
        <v>194</v>
      </c>
      <c r="D156" s="185" t="s">
        <v>128</v>
      </c>
      <c r="E156" s="186" t="s">
        <v>915</v>
      </c>
      <c r="F156" s="187" t="s">
        <v>916</v>
      </c>
      <c r="G156" s="188" t="s">
        <v>147</v>
      </c>
      <c r="H156" s="189">
        <v>71</v>
      </c>
      <c r="I156" s="190"/>
      <c r="J156" s="191">
        <f>ROUND(I156*H156,2)</f>
        <v>0</v>
      </c>
      <c r="K156" s="187" t="s">
        <v>1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133</v>
      </c>
      <c r="AT156" s="196" t="s">
        <v>128</v>
      </c>
      <c r="AU156" s="196" t="s">
        <v>86</v>
      </c>
      <c r="AY156" s="16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133</v>
      </c>
      <c r="BM156" s="196" t="s">
        <v>929</v>
      </c>
    </row>
    <row r="157" spans="1:65" s="2" customFormat="1">
      <c r="A157" s="33"/>
      <c r="B157" s="34"/>
      <c r="C157" s="35"/>
      <c r="D157" s="198" t="s">
        <v>135</v>
      </c>
      <c r="E157" s="35"/>
      <c r="F157" s="199" t="s">
        <v>918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86</v>
      </c>
    </row>
    <row r="158" spans="1:65" s="2" customFormat="1" ht="19.5">
      <c r="A158" s="33"/>
      <c r="B158" s="34"/>
      <c r="C158" s="35"/>
      <c r="D158" s="198" t="s">
        <v>169</v>
      </c>
      <c r="E158" s="35"/>
      <c r="F158" s="225" t="s">
        <v>740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169</v>
      </c>
      <c r="AU158" s="16" t="s">
        <v>86</v>
      </c>
    </row>
    <row r="159" spans="1:65" s="2" customFormat="1" ht="16.5" customHeight="1">
      <c r="A159" s="33"/>
      <c r="B159" s="34"/>
      <c r="C159" s="185" t="s">
        <v>200</v>
      </c>
      <c r="D159" s="185" t="s">
        <v>128</v>
      </c>
      <c r="E159" s="186" t="s">
        <v>930</v>
      </c>
      <c r="F159" s="187" t="s">
        <v>931</v>
      </c>
      <c r="G159" s="188" t="s">
        <v>153</v>
      </c>
      <c r="H159" s="189">
        <v>35.143999999999998</v>
      </c>
      <c r="I159" s="190"/>
      <c r="J159" s="191">
        <f>ROUND(I159*H159,2)</f>
        <v>0</v>
      </c>
      <c r="K159" s="187" t="s">
        <v>1</v>
      </c>
      <c r="L159" s="38"/>
      <c r="M159" s="192" t="s">
        <v>1</v>
      </c>
      <c r="N159" s="193" t="s">
        <v>42</v>
      </c>
      <c r="O159" s="70"/>
      <c r="P159" s="194">
        <f>O159*H159</f>
        <v>0</v>
      </c>
      <c r="Q159" s="194">
        <v>2.5517799999999999</v>
      </c>
      <c r="R159" s="194">
        <f>Q159*H159</f>
        <v>89.679756319999996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133</v>
      </c>
      <c r="AT159" s="196" t="s">
        <v>128</v>
      </c>
      <c r="AU159" s="196" t="s">
        <v>86</v>
      </c>
      <c r="AY159" s="16" t="s">
        <v>125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84</v>
      </c>
      <c r="BK159" s="197">
        <f>ROUND(I159*H159,2)</f>
        <v>0</v>
      </c>
      <c r="BL159" s="16" t="s">
        <v>133</v>
      </c>
      <c r="BM159" s="196" t="s">
        <v>932</v>
      </c>
    </row>
    <row r="160" spans="1:65" s="2" customFormat="1">
      <c r="A160" s="33"/>
      <c r="B160" s="34"/>
      <c r="C160" s="35"/>
      <c r="D160" s="198" t="s">
        <v>135</v>
      </c>
      <c r="E160" s="35"/>
      <c r="F160" s="199" t="s">
        <v>933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135</v>
      </c>
      <c r="AU160" s="16" t="s">
        <v>86</v>
      </c>
    </row>
    <row r="161" spans="1:65" s="2" customFormat="1" ht="19.5">
      <c r="A161" s="33"/>
      <c r="B161" s="34"/>
      <c r="C161" s="35"/>
      <c r="D161" s="198" t="s">
        <v>169</v>
      </c>
      <c r="E161" s="35"/>
      <c r="F161" s="225" t="s">
        <v>740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169</v>
      </c>
      <c r="AU161" s="16" t="s">
        <v>86</v>
      </c>
    </row>
    <row r="162" spans="1:65" s="13" customFormat="1">
      <c r="B162" s="203"/>
      <c r="C162" s="204"/>
      <c r="D162" s="198" t="s">
        <v>137</v>
      </c>
      <c r="E162" s="205" t="s">
        <v>1</v>
      </c>
      <c r="F162" s="206" t="s">
        <v>934</v>
      </c>
      <c r="G162" s="204"/>
      <c r="H162" s="207">
        <v>35.143999999999998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137</v>
      </c>
      <c r="AU162" s="213" t="s">
        <v>86</v>
      </c>
      <c r="AV162" s="13" t="s">
        <v>86</v>
      </c>
      <c r="AW162" s="13" t="s">
        <v>34</v>
      </c>
      <c r="AX162" s="13" t="s">
        <v>84</v>
      </c>
      <c r="AY162" s="213" t="s">
        <v>125</v>
      </c>
    </row>
    <row r="163" spans="1:65" s="2" customFormat="1" ht="16.5" customHeight="1">
      <c r="A163" s="33"/>
      <c r="B163" s="34"/>
      <c r="C163" s="185" t="s">
        <v>206</v>
      </c>
      <c r="D163" s="185" t="s">
        <v>128</v>
      </c>
      <c r="E163" s="186" t="s">
        <v>935</v>
      </c>
      <c r="F163" s="187" t="s">
        <v>936</v>
      </c>
      <c r="G163" s="188" t="s">
        <v>181</v>
      </c>
      <c r="H163" s="189">
        <v>2.8</v>
      </c>
      <c r="I163" s="190"/>
      <c r="J163" s="191">
        <f>ROUND(I163*H163,2)</f>
        <v>0</v>
      </c>
      <c r="K163" s="187" t="s">
        <v>1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1.0471699999999999</v>
      </c>
      <c r="R163" s="194">
        <f>Q163*H163</f>
        <v>2.9320759999999995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133</v>
      </c>
      <c r="AT163" s="196" t="s">
        <v>128</v>
      </c>
      <c r="AU163" s="196" t="s">
        <v>86</v>
      </c>
      <c r="AY163" s="16" t="s">
        <v>125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84</v>
      </c>
      <c r="BK163" s="197">
        <f>ROUND(I163*H163,2)</f>
        <v>0</v>
      </c>
      <c r="BL163" s="16" t="s">
        <v>133</v>
      </c>
      <c r="BM163" s="196" t="s">
        <v>937</v>
      </c>
    </row>
    <row r="164" spans="1:65" s="2" customFormat="1">
      <c r="A164" s="33"/>
      <c r="B164" s="34"/>
      <c r="C164" s="35"/>
      <c r="D164" s="198" t="s">
        <v>135</v>
      </c>
      <c r="E164" s="35"/>
      <c r="F164" s="199" t="s">
        <v>936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135</v>
      </c>
      <c r="AU164" s="16" t="s">
        <v>86</v>
      </c>
    </row>
    <row r="165" spans="1:65" s="2" customFormat="1" ht="19.5">
      <c r="A165" s="33"/>
      <c r="B165" s="34"/>
      <c r="C165" s="35"/>
      <c r="D165" s="198" t="s">
        <v>169</v>
      </c>
      <c r="E165" s="35"/>
      <c r="F165" s="225" t="s">
        <v>740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169</v>
      </c>
      <c r="AU165" s="16" t="s">
        <v>86</v>
      </c>
    </row>
    <row r="166" spans="1:65" s="2" customFormat="1" ht="16.5" customHeight="1">
      <c r="A166" s="33"/>
      <c r="B166" s="34"/>
      <c r="C166" s="185" t="s">
        <v>212</v>
      </c>
      <c r="D166" s="185" t="s">
        <v>128</v>
      </c>
      <c r="E166" s="186" t="s">
        <v>938</v>
      </c>
      <c r="F166" s="187" t="s">
        <v>939</v>
      </c>
      <c r="G166" s="188" t="s">
        <v>166</v>
      </c>
      <c r="H166" s="189">
        <v>4</v>
      </c>
      <c r="I166" s="190"/>
      <c r="J166" s="191">
        <f>ROUND(I166*H166,2)</f>
        <v>0</v>
      </c>
      <c r="K166" s="187" t="s">
        <v>1</v>
      </c>
      <c r="L166" s="38"/>
      <c r="M166" s="192" t="s">
        <v>1</v>
      </c>
      <c r="N166" s="193" t="s">
        <v>42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133</v>
      </c>
      <c r="AT166" s="196" t="s">
        <v>128</v>
      </c>
      <c r="AU166" s="196" t="s">
        <v>86</v>
      </c>
      <c r="AY166" s="16" t="s">
        <v>125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84</v>
      </c>
      <c r="BK166" s="197">
        <f>ROUND(I166*H166,2)</f>
        <v>0</v>
      </c>
      <c r="BL166" s="16" t="s">
        <v>133</v>
      </c>
      <c r="BM166" s="196" t="s">
        <v>940</v>
      </c>
    </row>
    <row r="167" spans="1:65" s="2" customFormat="1">
      <c r="A167" s="33"/>
      <c r="B167" s="34"/>
      <c r="C167" s="35"/>
      <c r="D167" s="198" t="s">
        <v>135</v>
      </c>
      <c r="E167" s="35"/>
      <c r="F167" s="199" t="s">
        <v>941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86</v>
      </c>
    </row>
    <row r="168" spans="1:65" s="2" customFormat="1" ht="16.5" customHeight="1">
      <c r="A168" s="33"/>
      <c r="B168" s="34"/>
      <c r="C168" s="226" t="s">
        <v>8</v>
      </c>
      <c r="D168" s="226" t="s">
        <v>430</v>
      </c>
      <c r="E168" s="227" t="s">
        <v>942</v>
      </c>
      <c r="F168" s="228" t="s">
        <v>943</v>
      </c>
      <c r="G168" s="229" t="s">
        <v>166</v>
      </c>
      <c r="H168" s="230">
        <v>4</v>
      </c>
      <c r="I168" s="231"/>
      <c r="J168" s="232">
        <f>ROUND(I168*H168,2)</f>
        <v>0</v>
      </c>
      <c r="K168" s="228" t="s">
        <v>1</v>
      </c>
      <c r="L168" s="233"/>
      <c r="M168" s="234" t="s">
        <v>1</v>
      </c>
      <c r="N168" s="235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433</v>
      </c>
      <c r="AT168" s="196" t="s">
        <v>430</v>
      </c>
      <c r="AU168" s="196" t="s">
        <v>86</v>
      </c>
      <c r="AY168" s="16" t="s">
        <v>125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84</v>
      </c>
      <c r="BK168" s="197">
        <f>ROUND(I168*H168,2)</f>
        <v>0</v>
      </c>
      <c r="BL168" s="16" t="s">
        <v>433</v>
      </c>
      <c r="BM168" s="196" t="s">
        <v>944</v>
      </c>
    </row>
    <row r="169" spans="1:65" s="2" customFormat="1">
      <c r="A169" s="33"/>
      <c r="B169" s="34"/>
      <c r="C169" s="35"/>
      <c r="D169" s="198" t="s">
        <v>135</v>
      </c>
      <c r="E169" s="35"/>
      <c r="F169" s="199" t="s">
        <v>943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135</v>
      </c>
      <c r="AU169" s="16" t="s">
        <v>86</v>
      </c>
    </row>
    <row r="170" spans="1:65" s="2" customFormat="1" ht="16.5" customHeight="1">
      <c r="A170" s="33"/>
      <c r="B170" s="34"/>
      <c r="C170" s="226" t="s">
        <v>222</v>
      </c>
      <c r="D170" s="226" t="s">
        <v>430</v>
      </c>
      <c r="E170" s="227" t="s">
        <v>945</v>
      </c>
      <c r="F170" s="228" t="s">
        <v>946</v>
      </c>
      <c r="G170" s="229" t="s">
        <v>166</v>
      </c>
      <c r="H170" s="230">
        <v>2</v>
      </c>
      <c r="I170" s="231"/>
      <c r="J170" s="232">
        <f>ROUND(I170*H170,2)</f>
        <v>0</v>
      </c>
      <c r="K170" s="228" t="s">
        <v>132</v>
      </c>
      <c r="L170" s="233"/>
      <c r="M170" s="234" t="s">
        <v>1</v>
      </c>
      <c r="N170" s="235" t="s">
        <v>42</v>
      </c>
      <c r="O170" s="70"/>
      <c r="P170" s="194">
        <f>O170*H170</f>
        <v>0</v>
      </c>
      <c r="Q170" s="194">
        <v>3.0999999999999999E-3</v>
      </c>
      <c r="R170" s="194">
        <f>Q170*H170</f>
        <v>6.1999999999999998E-3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433</v>
      </c>
      <c r="AT170" s="196" t="s">
        <v>430</v>
      </c>
      <c r="AU170" s="196" t="s">
        <v>86</v>
      </c>
      <c r="AY170" s="16" t="s">
        <v>125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84</v>
      </c>
      <c r="BK170" s="197">
        <f>ROUND(I170*H170,2)</f>
        <v>0</v>
      </c>
      <c r="BL170" s="16" t="s">
        <v>433</v>
      </c>
      <c r="BM170" s="196" t="s">
        <v>947</v>
      </c>
    </row>
    <row r="171" spans="1:65" s="2" customFormat="1">
      <c r="A171" s="33"/>
      <c r="B171" s="34"/>
      <c r="C171" s="35"/>
      <c r="D171" s="198" t="s">
        <v>135</v>
      </c>
      <c r="E171" s="35"/>
      <c r="F171" s="199" t="s">
        <v>946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86</v>
      </c>
    </row>
    <row r="172" spans="1:65" s="2" customFormat="1" ht="19.5">
      <c r="A172" s="33"/>
      <c r="B172" s="34"/>
      <c r="C172" s="35"/>
      <c r="D172" s="198" t="s">
        <v>169</v>
      </c>
      <c r="E172" s="35"/>
      <c r="F172" s="225" t="s">
        <v>948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169</v>
      </c>
      <c r="AU172" s="16" t="s">
        <v>86</v>
      </c>
    </row>
    <row r="173" spans="1:65" s="2" customFormat="1" ht="16.5" customHeight="1">
      <c r="A173" s="33"/>
      <c r="B173" s="34"/>
      <c r="C173" s="185" t="s">
        <v>228</v>
      </c>
      <c r="D173" s="185" t="s">
        <v>128</v>
      </c>
      <c r="E173" s="186" t="s">
        <v>741</v>
      </c>
      <c r="F173" s="187" t="s">
        <v>949</v>
      </c>
      <c r="G173" s="188" t="s">
        <v>166</v>
      </c>
      <c r="H173" s="189">
        <v>101</v>
      </c>
      <c r="I173" s="190"/>
      <c r="J173" s="191">
        <f>ROUND(I173*H173,2)</f>
        <v>0</v>
      </c>
      <c r="K173" s="187" t="s">
        <v>1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133</v>
      </c>
      <c r="AT173" s="196" t="s">
        <v>128</v>
      </c>
      <c r="AU173" s="196" t="s">
        <v>86</v>
      </c>
      <c r="AY173" s="16" t="s">
        <v>125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133</v>
      </c>
      <c r="BM173" s="196" t="s">
        <v>950</v>
      </c>
    </row>
    <row r="174" spans="1:65" s="2" customFormat="1">
      <c r="A174" s="33"/>
      <c r="B174" s="34"/>
      <c r="C174" s="35"/>
      <c r="D174" s="198" t="s">
        <v>135</v>
      </c>
      <c r="E174" s="35"/>
      <c r="F174" s="199" t="s">
        <v>949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86</v>
      </c>
    </row>
    <row r="175" spans="1:65" s="2" customFormat="1" ht="16.5" customHeight="1">
      <c r="A175" s="33"/>
      <c r="B175" s="34"/>
      <c r="C175" s="226" t="s">
        <v>234</v>
      </c>
      <c r="D175" s="226" t="s">
        <v>430</v>
      </c>
      <c r="E175" s="227" t="s">
        <v>951</v>
      </c>
      <c r="F175" s="228" t="s">
        <v>952</v>
      </c>
      <c r="G175" s="229" t="s">
        <v>166</v>
      </c>
      <c r="H175" s="230">
        <v>39</v>
      </c>
      <c r="I175" s="231"/>
      <c r="J175" s="232">
        <f>ROUND(I175*H175,2)</f>
        <v>0</v>
      </c>
      <c r="K175" s="228" t="s">
        <v>1</v>
      </c>
      <c r="L175" s="233"/>
      <c r="M175" s="234" t="s">
        <v>1</v>
      </c>
      <c r="N175" s="235" t="s">
        <v>42</v>
      </c>
      <c r="O175" s="70"/>
      <c r="P175" s="194">
        <f>O175*H175</f>
        <v>0</v>
      </c>
      <c r="Q175" s="194">
        <v>2.4</v>
      </c>
      <c r="R175" s="194">
        <f>Q175*H175</f>
        <v>93.6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433</v>
      </c>
      <c r="AT175" s="196" t="s">
        <v>430</v>
      </c>
      <c r="AU175" s="196" t="s">
        <v>86</v>
      </c>
      <c r="AY175" s="16" t="s">
        <v>125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433</v>
      </c>
      <c r="BM175" s="196" t="s">
        <v>953</v>
      </c>
    </row>
    <row r="176" spans="1:65" s="2" customFormat="1">
      <c r="A176" s="33"/>
      <c r="B176" s="34"/>
      <c r="C176" s="35"/>
      <c r="D176" s="198" t="s">
        <v>135</v>
      </c>
      <c r="E176" s="35"/>
      <c r="F176" s="199" t="s">
        <v>952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86</v>
      </c>
    </row>
    <row r="177" spans="1:65" s="2" customFormat="1" ht="16.5" customHeight="1">
      <c r="A177" s="33"/>
      <c r="B177" s="34"/>
      <c r="C177" s="226" t="s">
        <v>240</v>
      </c>
      <c r="D177" s="226" t="s">
        <v>430</v>
      </c>
      <c r="E177" s="227" t="s">
        <v>954</v>
      </c>
      <c r="F177" s="228" t="s">
        <v>955</v>
      </c>
      <c r="G177" s="229" t="s">
        <v>166</v>
      </c>
      <c r="H177" s="230">
        <v>4</v>
      </c>
      <c r="I177" s="231"/>
      <c r="J177" s="232">
        <f>ROUND(I177*H177,2)</f>
        <v>0</v>
      </c>
      <c r="K177" s="228" t="s">
        <v>1</v>
      </c>
      <c r="L177" s="233"/>
      <c r="M177" s="234" t="s">
        <v>1</v>
      </c>
      <c r="N177" s="235" t="s">
        <v>42</v>
      </c>
      <c r="O177" s="70"/>
      <c r="P177" s="194">
        <f>O177*H177</f>
        <v>0</v>
      </c>
      <c r="Q177" s="194">
        <v>1.8</v>
      </c>
      <c r="R177" s="194">
        <f>Q177*H177</f>
        <v>7.2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433</v>
      </c>
      <c r="AT177" s="196" t="s">
        <v>430</v>
      </c>
      <c r="AU177" s="196" t="s">
        <v>86</v>
      </c>
      <c r="AY177" s="16" t="s">
        <v>125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433</v>
      </c>
      <c r="BM177" s="196" t="s">
        <v>956</v>
      </c>
    </row>
    <row r="178" spans="1:65" s="2" customFormat="1">
      <c r="A178" s="33"/>
      <c r="B178" s="34"/>
      <c r="C178" s="35"/>
      <c r="D178" s="198" t="s">
        <v>135</v>
      </c>
      <c r="E178" s="35"/>
      <c r="F178" s="199" t="s">
        <v>955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135</v>
      </c>
      <c r="AU178" s="16" t="s">
        <v>86</v>
      </c>
    </row>
    <row r="179" spans="1:65" s="2" customFormat="1" ht="16.5" customHeight="1">
      <c r="A179" s="33"/>
      <c r="B179" s="34"/>
      <c r="C179" s="226" t="s">
        <v>245</v>
      </c>
      <c r="D179" s="226" t="s">
        <v>430</v>
      </c>
      <c r="E179" s="227" t="s">
        <v>957</v>
      </c>
      <c r="F179" s="228" t="s">
        <v>958</v>
      </c>
      <c r="G179" s="229" t="s">
        <v>166</v>
      </c>
      <c r="H179" s="230">
        <v>3</v>
      </c>
      <c r="I179" s="231"/>
      <c r="J179" s="232">
        <f>ROUND(I179*H179,2)</f>
        <v>0</v>
      </c>
      <c r="K179" s="228" t="s">
        <v>1</v>
      </c>
      <c r="L179" s="233"/>
      <c r="M179" s="234" t="s">
        <v>1</v>
      </c>
      <c r="N179" s="235" t="s">
        <v>42</v>
      </c>
      <c r="O179" s="70"/>
      <c r="P179" s="194">
        <f>O179*H179</f>
        <v>0</v>
      </c>
      <c r="Q179" s="194">
        <v>1.2</v>
      </c>
      <c r="R179" s="194">
        <f>Q179*H179</f>
        <v>3.5999999999999996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433</v>
      </c>
      <c r="AT179" s="196" t="s">
        <v>430</v>
      </c>
      <c r="AU179" s="196" t="s">
        <v>86</v>
      </c>
      <c r="AY179" s="16" t="s">
        <v>125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84</v>
      </c>
      <c r="BK179" s="197">
        <f>ROUND(I179*H179,2)</f>
        <v>0</v>
      </c>
      <c r="BL179" s="16" t="s">
        <v>433</v>
      </c>
      <c r="BM179" s="196" t="s">
        <v>959</v>
      </c>
    </row>
    <row r="180" spans="1:65" s="2" customFormat="1">
      <c r="A180" s="33"/>
      <c r="B180" s="34"/>
      <c r="C180" s="35"/>
      <c r="D180" s="198" t="s">
        <v>135</v>
      </c>
      <c r="E180" s="35"/>
      <c r="F180" s="199" t="s">
        <v>952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135</v>
      </c>
      <c r="AU180" s="16" t="s">
        <v>86</v>
      </c>
    </row>
    <row r="181" spans="1:65" s="2" customFormat="1" ht="16.5" customHeight="1">
      <c r="A181" s="33"/>
      <c r="B181" s="34"/>
      <c r="C181" s="226" t="s">
        <v>7</v>
      </c>
      <c r="D181" s="226" t="s">
        <v>430</v>
      </c>
      <c r="E181" s="227" t="s">
        <v>960</v>
      </c>
      <c r="F181" s="228" t="s">
        <v>961</v>
      </c>
      <c r="G181" s="229" t="s">
        <v>166</v>
      </c>
      <c r="H181" s="230">
        <v>1</v>
      </c>
      <c r="I181" s="231"/>
      <c r="J181" s="232">
        <f>ROUND(I181*H181,2)</f>
        <v>0</v>
      </c>
      <c r="K181" s="228" t="s">
        <v>1</v>
      </c>
      <c r="L181" s="233"/>
      <c r="M181" s="234" t="s">
        <v>1</v>
      </c>
      <c r="N181" s="235" t="s">
        <v>42</v>
      </c>
      <c r="O181" s="70"/>
      <c r="P181" s="194">
        <f>O181*H181</f>
        <v>0</v>
      </c>
      <c r="Q181" s="194">
        <v>0.6</v>
      </c>
      <c r="R181" s="194">
        <f>Q181*H181</f>
        <v>0.6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433</v>
      </c>
      <c r="AT181" s="196" t="s">
        <v>430</v>
      </c>
      <c r="AU181" s="196" t="s">
        <v>86</v>
      </c>
      <c r="AY181" s="16" t="s">
        <v>125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84</v>
      </c>
      <c r="BK181" s="197">
        <f>ROUND(I181*H181,2)</f>
        <v>0</v>
      </c>
      <c r="BL181" s="16" t="s">
        <v>433</v>
      </c>
      <c r="BM181" s="196" t="s">
        <v>962</v>
      </c>
    </row>
    <row r="182" spans="1:65" s="2" customFormat="1">
      <c r="A182" s="33"/>
      <c r="B182" s="34"/>
      <c r="C182" s="35"/>
      <c r="D182" s="198" t="s">
        <v>135</v>
      </c>
      <c r="E182" s="35"/>
      <c r="F182" s="199" t="s">
        <v>961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86</v>
      </c>
    </row>
    <row r="183" spans="1:65" s="2" customFormat="1" ht="16.5" customHeight="1">
      <c r="A183" s="33"/>
      <c r="B183" s="34"/>
      <c r="C183" s="226" t="s">
        <v>254</v>
      </c>
      <c r="D183" s="226" t="s">
        <v>430</v>
      </c>
      <c r="E183" s="227" t="s">
        <v>963</v>
      </c>
      <c r="F183" s="228" t="s">
        <v>964</v>
      </c>
      <c r="G183" s="229" t="s">
        <v>166</v>
      </c>
      <c r="H183" s="230">
        <v>1</v>
      </c>
      <c r="I183" s="231"/>
      <c r="J183" s="232">
        <f>ROUND(I183*H183,2)</f>
        <v>0</v>
      </c>
      <c r="K183" s="228" t="s">
        <v>1</v>
      </c>
      <c r="L183" s="233"/>
      <c r="M183" s="234" t="s">
        <v>1</v>
      </c>
      <c r="N183" s="235" t="s">
        <v>42</v>
      </c>
      <c r="O183" s="70"/>
      <c r="P183" s="194">
        <f>O183*H183</f>
        <v>0</v>
      </c>
      <c r="Q183" s="194">
        <v>1.2</v>
      </c>
      <c r="R183" s="194">
        <f>Q183*H183</f>
        <v>1.2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433</v>
      </c>
      <c r="AT183" s="196" t="s">
        <v>430</v>
      </c>
      <c r="AU183" s="196" t="s">
        <v>86</v>
      </c>
      <c r="AY183" s="16" t="s">
        <v>125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84</v>
      </c>
      <c r="BK183" s="197">
        <f>ROUND(I183*H183,2)</f>
        <v>0</v>
      </c>
      <c r="BL183" s="16" t="s">
        <v>433</v>
      </c>
      <c r="BM183" s="196" t="s">
        <v>965</v>
      </c>
    </row>
    <row r="184" spans="1:65" s="2" customFormat="1">
      <c r="A184" s="33"/>
      <c r="B184" s="34"/>
      <c r="C184" s="35"/>
      <c r="D184" s="198" t="s">
        <v>135</v>
      </c>
      <c r="E184" s="35"/>
      <c r="F184" s="199" t="s">
        <v>964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135</v>
      </c>
      <c r="AU184" s="16" t="s">
        <v>86</v>
      </c>
    </row>
    <row r="185" spans="1:65" s="2" customFormat="1" ht="16.5" customHeight="1">
      <c r="A185" s="33"/>
      <c r="B185" s="34"/>
      <c r="C185" s="226" t="s">
        <v>260</v>
      </c>
      <c r="D185" s="226" t="s">
        <v>430</v>
      </c>
      <c r="E185" s="227" t="s">
        <v>966</v>
      </c>
      <c r="F185" s="228" t="s">
        <v>967</v>
      </c>
      <c r="G185" s="229" t="s">
        <v>166</v>
      </c>
      <c r="H185" s="230">
        <v>1</v>
      </c>
      <c r="I185" s="231"/>
      <c r="J185" s="232">
        <f>ROUND(I185*H185,2)</f>
        <v>0</v>
      </c>
      <c r="K185" s="228" t="s">
        <v>1</v>
      </c>
      <c r="L185" s="233"/>
      <c r="M185" s="234" t="s">
        <v>1</v>
      </c>
      <c r="N185" s="235" t="s">
        <v>42</v>
      </c>
      <c r="O185" s="70"/>
      <c r="P185" s="194">
        <f>O185*H185</f>
        <v>0</v>
      </c>
      <c r="Q185" s="194">
        <v>0.6</v>
      </c>
      <c r="R185" s="194">
        <f>Q185*H185</f>
        <v>0.6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433</v>
      </c>
      <c r="AT185" s="196" t="s">
        <v>430</v>
      </c>
      <c r="AU185" s="196" t="s">
        <v>86</v>
      </c>
      <c r="AY185" s="16" t="s">
        <v>125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84</v>
      </c>
      <c r="BK185" s="197">
        <f>ROUND(I185*H185,2)</f>
        <v>0</v>
      </c>
      <c r="BL185" s="16" t="s">
        <v>433</v>
      </c>
      <c r="BM185" s="196" t="s">
        <v>968</v>
      </c>
    </row>
    <row r="186" spans="1:65" s="2" customFormat="1">
      <c r="A186" s="33"/>
      <c r="B186" s="34"/>
      <c r="C186" s="35"/>
      <c r="D186" s="198" t="s">
        <v>135</v>
      </c>
      <c r="E186" s="35"/>
      <c r="F186" s="199" t="s">
        <v>967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135</v>
      </c>
      <c r="AU186" s="16" t="s">
        <v>86</v>
      </c>
    </row>
    <row r="187" spans="1:65" s="2" customFormat="1" ht="16.5" customHeight="1">
      <c r="A187" s="33"/>
      <c r="B187" s="34"/>
      <c r="C187" s="226" t="s">
        <v>265</v>
      </c>
      <c r="D187" s="226" t="s">
        <v>430</v>
      </c>
      <c r="E187" s="227" t="s">
        <v>969</v>
      </c>
      <c r="F187" s="228" t="s">
        <v>970</v>
      </c>
      <c r="G187" s="229" t="s">
        <v>166</v>
      </c>
      <c r="H187" s="230">
        <v>23</v>
      </c>
      <c r="I187" s="231"/>
      <c r="J187" s="232">
        <f>ROUND(I187*H187,2)</f>
        <v>0</v>
      </c>
      <c r="K187" s="228" t="s">
        <v>1</v>
      </c>
      <c r="L187" s="233"/>
      <c r="M187" s="234" t="s">
        <v>1</v>
      </c>
      <c r="N187" s="235" t="s">
        <v>42</v>
      </c>
      <c r="O187" s="70"/>
      <c r="P187" s="194">
        <f>O187*H187</f>
        <v>0</v>
      </c>
      <c r="Q187" s="194">
        <v>1.2</v>
      </c>
      <c r="R187" s="194">
        <f>Q187*H187</f>
        <v>27.599999999999998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433</v>
      </c>
      <c r="AT187" s="196" t="s">
        <v>430</v>
      </c>
      <c r="AU187" s="196" t="s">
        <v>86</v>
      </c>
      <c r="AY187" s="16" t="s">
        <v>125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84</v>
      </c>
      <c r="BK187" s="197">
        <f>ROUND(I187*H187,2)</f>
        <v>0</v>
      </c>
      <c r="BL187" s="16" t="s">
        <v>433</v>
      </c>
      <c r="BM187" s="196" t="s">
        <v>971</v>
      </c>
    </row>
    <row r="188" spans="1:65" s="2" customFormat="1">
      <c r="A188" s="33"/>
      <c r="B188" s="34"/>
      <c r="C188" s="35"/>
      <c r="D188" s="198" t="s">
        <v>135</v>
      </c>
      <c r="E188" s="35"/>
      <c r="F188" s="199" t="s">
        <v>970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86</v>
      </c>
    </row>
    <row r="189" spans="1:65" s="2" customFormat="1" ht="16.5" customHeight="1">
      <c r="A189" s="33"/>
      <c r="B189" s="34"/>
      <c r="C189" s="226" t="s">
        <v>270</v>
      </c>
      <c r="D189" s="226" t="s">
        <v>430</v>
      </c>
      <c r="E189" s="227" t="s">
        <v>972</v>
      </c>
      <c r="F189" s="228" t="s">
        <v>973</v>
      </c>
      <c r="G189" s="229" t="s">
        <v>166</v>
      </c>
      <c r="H189" s="230">
        <v>2</v>
      </c>
      <c r="I189" s="231"/>
      <c r="J189" s="232">
        <f>ROUND(I189*H189,2)</f>
        <v>0</v>
      </c>
      <c r="K189" s="228" t="s">
        <v>1</v>
      </c>
      <c r="L189" s="233"/>
      <c r="M189" s="234" t="s">
        <v>1</v>
      </c>
      <c r="N189" s="235" t="s">
        <v>42</v>
      </c>
      <c r="O189" s="70"/>
      <c r="P189" s="194">
        <f>O189*H189</f>
        <v>0</v>
      </c>
      <c r="Q189" s="194">
        <v>1.2</v>
      </c>
      <c r="R189" s="194">
        <f>Q189*H189</f>
        <v>2.4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433</v>
      </c>
      <c r="AT189" s="196" t="s">
        <v>430</v>
      </c>
      <c r="AU189" s="196" t="s">
        <v>86</v>
      </c>
      <c r="AY189" s="16" t="s">
        <v>125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84</v>
      </c>
      <c r="BK189" s="197">
        <f>ROUND(I189*H189,2)</f>
        <v>0</v>
      </c>
      <c r="BL189" s="16" t="s">
        <v>433</v>
      </c>
      <c r="BM189" s="196" t="s">
        <v>974</v>
      </c>
    </row>
    <row r="190" spans="1:65" s="2" customFormat="1">
      <c r="A190" s="33"/>
      <c r="B190" s="34"/>
      <c r="C190" s="35"/>
      <c r="D190" s="198" t="s">
        <v>135</v>
      </c>
      <c r="E190" s="35"/>
      <c r="F190" s="199" t="s">
        <v>973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135</v>
      </c>
      <c r="AU190" s="16" t="s">
        <v>86</v>
      </c>
    </row>
    <row r="191" spans="1:65" s="2" customFormat="1" ht="16.5" customHeight="1">
      <c r="A191" s="33"/>
      <c r="B191" s="34"/>
      <c r="C191" s="226" t="s">
        <v>275</v>
      </c>
      <c r="D191" s="226" t="s">
        <v>430</v>
      </c>
      <c r="E191" s="227" t="s">
        <v>975</v>
      </c>
      <c r="F191" s="228" t="s">
        <v>976</v>
      </c>
      <c r="G191" s="229" t="s">
        <v>166</v>
      </c>
      <c r="H191" s="230">
        <v>9</v>
      </c>
      <c r="I191" s="231"/>
      <c r="J191" s="232">
        <f>ROUND(I191*H191,2)</f>
        <v>0</v>
      </c>
      <c r="K191" s="228" t="s">
        <v>1</v>
      </c>
      <c r="L191" s="233"/>
      <c r="M191" s="234" t="s">
        <v>1</v>
      </c>
      <c r="N191" s="235" t="s">
        <v>42</v>
      </c>
      <c r="O191" s="70"/>
      <c r="P191" s="194">
        <f>O191*H191</f>
        <v>0</v>
      </c>
      <c r="Q191" s="194">
        <v>0.75</v>
      </c>
      <c r="R191" s="194">
        <f>Q191*H191</f>
        <v>6.75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433</v>
      </c>
      <c r="AT191" s="196" t="s">
        <v>430</v>
      </c>
      <c r="AU191" s="196" t="s">
        <v>86</v>
      </c>
      <c r="AY191" s="16" t="s">
        <v>125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84</v>
      </c>
      <c r="BK191" s="197">
        <f>ROUND(I191*H191,2)</f>
        <v>0</v>
      </c>
      <c r="BL191" s="16" t="s">
        <v>433</v>
      </c>
      <c r="BM191" s="196" t="s">
        <v>977</v>
      </c>
    </row>
    <row r="192" spans="1:65" s="2" customFormat="1">
      <c r="A192" s="33"/>
      <c r="B192" s="34"/>
      <c r="C192" s="35"/>
      <c r="D192" s="198" t="s">
        <v>135</v>
      </c>
      <c r="E192" s="35"/>
      <c r="F192" s="199" t="s">
        <v>976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135</v>
      </c>
      <c r="AU192" s="16" t="s">
        <v>86</v>
      </c>
    </row>
    <row r="193" spans="1:65" s="2" customFormat="1" ht="16.5" customHeight="1">
      <c r="A193" s="33"/>
      <c r="B193" s="34"/>
      <c r="C193" s="226" t="s">
        <v>280</v>
      </c>
      <c r="D193" s="226" t="s">
        <v>430</v>
      </c>
      <c r="E193" s="227" t="s">
        <v>978</v>
      </c>
      <c r="F193" s="228" t="s">
        <v>979</v>
      </c>
      <c r="G193" s="229" t="s">
        <v>166</v>
      </c>
      <c r="H193" s="230">
        <v>6</v>
      </c>
      <c r="I193" s="231"/>
      <c r="J193" s="232">
        <f>ROUND(I193*H193,2)</f>
        <v>0</v>
      </c>
      <c r="K193" s="228" t="s">
        <v>1</v>
      </c>
      <c r="L193" s="233"/>
      <c r="M193" s="234" t="s">
        <v>1</v>
      </c>
      <c r="N193" s="235" t="s">
        <v>42</v>
      </c>
      <c r="O193" s="70"/>
      <c r="P193" s="194">
        <f>O193*H193</f>
        <v>0</v>
      </c>
      <c r="Q193" s="194">
        <v>0.375</v>
      </c>
      <c r="R193" s="194">
        <f>Q193*H193</f>
        <v>2.25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433</v>
      </c>
      <c r="AT193" s="196" t="s">
        <v>430</v>
      </c>
      <c r="AU193" s="196" t="s">
        <v>86</v>
      </c>
      <c r="AY193" s="16" t="s">
        <v>125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84</v>
      </c>
      <c r="BK193" s="197">
        <f>ROUND(I193*H193,2)</f>
        <v>0</v>
      </c>
      <c r="BL193" s="16" t="s">
        <v>433</v>
      </c>
      <c r="BM193" s="196" t="s">
        <v>980</v>
      </c>
    </row>
    <row r="194" spans="1:65" s="2" customFormat="1">
      <c r="A194" s="33"/>
      <c r="B194" s="34"/>
      <c r="C194" s="35"/>
      <c r="D194" s="198" t="s">
        <v>135</v>
      </c>
      <c r="E194" s="35"/>
      <c r="F194" s="199" t="s">
        <v>979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135</v>
      </c>
      <c r="AU194" s="16" t="s">
        <v>86</v>
      </c>
    </row>
    <row r="195" spans="1:65" s="2" customFormat="1" ht="16.5" customHeight="1">
      <c r="A195" s="33"/>
      <c r="B195" s="34"/>
      <c r="C195" s="226" t="s">
        <v>285</v>
      </c>
      <c r="D195" s="226" t="s">
        <v>430</v>
      </c>
      <c r="E195" s="227" t="s">
        <v>981</v>
      </c>
      <c r="F195" s="228" t="s">
        <v>982</v>
      </c>
      <c r="G195" s="229" t="s">
        <v>166</v>
      </c>
      <c r="H195" s="230">
        <v>12</v>
      </c>
      <c r="I195" s="231"/>
      <c r="J195" s="232">
        <f>ROUND(I195*H195,2)</f>
        <v>0</v>
      </c>
      <c r="K195" s="228" t="s">
        <v>1</v>
      </c>
      <c r="L195" s="233"/>
      <c r="M195" s="234" t="s">
        <v>1</v>
      </c>
      <c r="N195" s="235" t="s">
        <v>42</v>
      </c>
      <c r="O195" s="70"/>
      <c r="P195" s="194">
        <f>O195*H195</f>
        <v>0</v>
      </c>
      <c r="Q195" s="194">
        <v>1.5</v>
      </c>
      <c r="R195" s="194">
        <f>Q195*H195</f>
        <v>18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433</v>
      </c>
      <c r="AT195" s="196" t="s">
        <v>430</v>
      </c>
      <c r="AU195" s="196" t="s">
        <v>86</v>
      </c>
      <c r="AY195" s="16" t="s">
        <v>125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84</v>
      </c>
      <c r="BK195" s="197">
        <f>ROUND(I195*H195,2)</f>
        <v>0</v>
      </c>
      <c r="BL195" s="16" t="s">
        <v>433</v>
      </c>
      <c r="BM195" s="196" t="s">
        <v>983</v>
      </c>
    </row>
    <row r="196" spans="1:65" s="2" customFormat="1">
      <c r="A196" s="33"/>
      <c r="B196" s="34"/>
      <c r="C196" s="35"/>
      <c r="D196" s="198" t="s">
        <v>135</v>
      </c>
      <c r="E196" s="35"/>
      <c r="F196" s="199" t="s">
        <v>982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135</v>
      </c>
      <c r="AU196" s="16" t="s">
        <v>86</v>
      </c>
    </row>
    <row r="197" spans="1:65" s="2" customFormat="1" ht="16.5" customHeight="1">
      <c r="A197" s="33"/>
      <c r="B197" s="34"/>
      <c r="C197" s="185" t="s">
        <v>290</v>
      </c>
      <c r="D197" s="185" t="s">
        <v>128</v>
      </c>
      <c r="E197" s="186" t="s">
        <v>984</v>
      </c>
      <c r="F197" s="187" t="s">
        <v>985</v>
      </c>
      <c r="G197" s="188" t="s">
        <v>153</v>
      </c>
      <c r="H197" s="189">
        <v>0.86399999999999999</v>
      </c>
      <c r="I197" s="190"/>
      <c r="J197" s="191">
        <f>ROUND(I197*H197,2)</f>
        <v>0</v>
      </c>
      <c r="K197" s="187" t="s">
        <v>1</v>
      </c>
      <c r="L197" s="38"/>
      <c r="M197" s="192" t="s">
        <v>1</v>
      </c>
      <c r="N197" s="193" t="s">
        <v>42</v>
      </c>
      <c r="O197" s="70"/>
      <c r="P197" s="194">
        <f>O197*H197</f>
        <v>0</v>
      </c>
      <c r="Q197" s="194">
        <v>2.5517799999999999</v>
      </c>
      <c r="R197" s="194">
        <f>Q197*H197</f>
        <v>2.2047379199999999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133</v>
      </c>
      <c r="AT197" s="196" t="s">
        <v>128</v>
      </c>
      <c r="AU197" s="196" t="s">
        <v>86</v>
      </c>
      <c r="AY197" s="16" t="s">
        <v>125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133</v>
      </c>
      <c r="BM197" s="196" t="s">
        <v>986</v>
      </c>
    </row>
    <row r="198" spans="1:65" s="2" customFormat="1">
      <c r="A198" s="33"/>
      <c r="B198" s="34"/>
      <c r="C198" s="35"/>
      <c r="D198" s="198" t="s">
        <v>135</v>
      </c>
      <c r="E198" s="35"/>
      <c r="F198" s="199" t="s">
        <v>987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86</v>
      </c>
    </row>
    <row r="199" spans="1:65" s="2" customFormat="1" ht="19.5">
      <c r="A199" s="33"/>
      <c r="B199" s="34"/>
      <c r="C199" s="35"/>
      <c r="D199" s="198" t="s">
        <v>169</v>
      </c>
      <c r="E199" s="35"/>
      <c r="F199" s="225" t="s">
        <v>740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169</v>
      </c>
      <c r="AU199" s="16" t="s">
        <v>86</v>
      </c>
    </row>
    <row r="200" spans="1:65" s="13" customFormat="1">
      <c r="B200" s="203"/>
      <c r="C200" s="204"/>
      <c r="D200" s="198" t="s">
        <v>137</v>
      </c>
      <c r="E200" s="205" t="s">
        <v>1</v>
      </c>
      <c r="F200" s="206" t="s">
        <v>988</v>
      </c>
      <c r="G200" s="204"/>
      <c r="H200" s="207">
        <v>0.86399999999999999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137</v>
      </c>
      <c r="AU200" s="213" t="s">
        <v>86</v>
      </c>
      <c r="AV200" s="13" t="s">
        <v>86</v>
      </c>
      <c r="AW200" s="13" t="s">
        <v>34</v>
      </c>
      <c r="AX200" s="13" t="s">
        <v>84</v>
      </c>
      <c r="AY200" s="213" t="s">
        <v>125</v>
      </c>
    </row>
    <row r="201" spans="1:65" s="2" customFormat="1" ht="16.5" customHeight="1">
      <c r="A201" s="33"/>
      <c r="B201" s="34"/>
      <c r="C201" s="185" t="s">
        <v>295</v>
      </c>
      <c r="D201" s="185" t="s">
        <v>128</v>
      </c>
      <c r="E201" s="186" t="s">
        <v>776</v>
      </c>
      <c r="F201" s="187" t="s">
        <v>777</v>
      </c>
      <c r="G201" s="188" t="s">
        <v>147</v>
      </c>
      <c r="H201" s="189">
        <v>191.72499999999999</v>
      </c>
      <c r="I201" s="190"/>
      <c r="J201" s="191">
        <f>ROUND(I201*H201,2)</f>
        <v>0</v>
      </c>
      <c r="K201" s="187" t="s">
        <v>1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133</v>
      </c>
      <c r="AT201" s="196" t="s">
        <v>128</v>
      </c>
      <c r="AU201" s="196" t="s">
        <v>86</v>
      </c>
      <c r="AY201" s="16" t="s">
        <v>125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133</v>
      </c>
      <c r="BM201" s="196" t="s">
        <v>989</v>
      </c>
    </row>
    <row r="202" spans="1:65" s="2" customFormat="1" ht="19.5">
      <c r="A202" s="33"/>
      <c r="B202" s="34"/>
      <c r="C202" s="35"/>
      <c r="D202" s="198" t="s">
        <v>135</v>
      </c>
      <c r="E202" s="35"/>
      <c r="F202" s="199" t="s">
        <v>779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135</v>
      </c>
      <c r="AU202" s="16" t="s">
        <v>86</v>
      </c>
    </row>
    <row r="203" spans="1:65" s="13" customFormat="1">
      <c r="B203" s="203"/>
      <c r="C203" s="204"/>
      <c r="D203" s="198" t="s">
        <v>137</v>
      </c>
      <c r="E203" s="205" t="s">
        <v>1</v>
      </c>
      <c r="F203" s="206" t="s">
        <v>990</v>
      </c>
      <c r="G203" s="204"/>
      <c r="H203" s="207">
        <v>191.72499999999999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137</v>
      </c>
      <c r="AU203" s="213" t="s">
        <v>86</v>
      </c>
      <c r="AV203" s="13" t="s">
        <v>86</v>
      </c>
      <c r="AW203" s="13" t="s">
        <v>34</v>
      </c>
      <c r="AX203" s="13" t="s">
        <v>84</v>
      </c>
      <c r="AY203" s="213" t="s">
        <v>125</v>
      </c>
    </row>
    <row r="204" spans="1:65" s="2" customFormat="1" ht="16.5" customHeight="1">
      <c r="A204" s="33"/>
      <c r="B204" s="34"/>
      <c r="C204" s="226" t="s">
        <v>302</v>
      </c>
      <c r="D204" s="226" t="s">
        <v>430</v>
      </c>
      <c r="E204" s="227" t="s">
        <v>781</v>
      </c>
      <c r="F204" s="228" t="s">
        <v>782</v>
      </c>
      <c r="G204" s="229" t="s">
        <v>181</v>
      </c>
      <c r="H204" s="230">
        <v>0.192</v>
      </c>
      <c r="I204" s="231"/>
      <c r="J204" s="232">
        <f>ROUND(I204*H204,2)</f>
        <v>0</v>
      </c>
      <c r="K204" s="228" t="s">
        <v>1</v>
      </c>
      <c r="L204" s="233"/>
      <c r="M204" s="234" t="s">
        <v>1</v>
      </c>
      <c r="N204" s="235" t="s">
        <v>42</v>
      </c>
      <c r="O204" s="70"/>
      <c r="P204" s="194">
        <f>O204*H204</f>
        <v>0</v>
      </c>
      <c r="Q204" s="194">
        <v>1</v>
      </c>
      <c r="R204" s="194">
        <f>Q204*H204</f>
        <v>0.192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433</v>
      </c>
      <c r="AT204" s="196" t="s">
        <v>430</v>
      </c>
      <c r="AU204" s="196" t="s">
        <v>86</v>
      </c>
      <c r="AY204" s="16" t="s">
        <v>125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84</v>
      </c>
      <c r="BK204" s="197">
        <f>ROUND(I204*H204,2)</f>
        <v>0</v>
      </c>
      <c r="BL204" s="16" t="s">
        <v>433</v>
      </c>
      <c r="BM204" s="196" t="s">
        <v>991</v>
      </c>
    </row>
    <row r="205" spans="1:65" s="2" customFormat="1">
      <c r="A205" s="33"/>
      <c r="B205" s="34"/>
      <c r="C205" s="35"/>
      <c r="D205" s="198" t="s">
        <v>135</v>
      </c>
      <c r="E205" s="35"/>
      <c r="F205" s="199" t="s">
        <v>782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135</v>
      </c>
      <c r="AU205" s="16" t="s">
        <v>86</v>
      </c>
    </row>
    <row r="206" spans="1:65" s="2" customFormat="1" ht="16.5" customHeight="1">
      <c r="A206" s="33"/>
      <c r="B206" s="34"/>
      <c r="C206" s="185" t="s">
        <v>307</v>
      </c>
      <c r="D206" s="185" t="s">
        <v>128</v>
      </c>
      <c r="E206" s="186" t="s">
        <v>992</v>
      </c>
      <c r="F206" s="187" t="s">
        <v>993</v>
      </c>
      <c r="G206" s="188" t="s">
        <v>131</v>
      </c>
      <c r="H206" s="189">
        <v>117</v>
      </c>
      <c r="I206" s="190"/>
      <c r="J206" s="191">
        <f>ROUND(I206*H206,2)</f>
        <v>0</v>
      </c>
      <c r="K206" s="187" t="s">
        <v>1</v>
      </c>
      <c r="L206" s="38"/>
      <c r="M206" s="192" t="s">
        <v>1</v>
      </c>
      <c r="N206" s="193" t="s">
        <v>42</v>
      </c>
      <c r="O206" s="7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133</v>
      </c>
      <c r="AT206" s="196" t="s">
        <v>128</v>
      </c>
      <c r="AU206" s="196" t="s">
        <v>86</v>
      </c>
      <c r="AY206" s="16" t="s">
        <v>125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84</v>
      </c>
      <c r="BK206" s="197">
        <f>ROUND(I206*H206,2)</f>
        <v>0</v>
      </c>
      <c r="BL206" s="16" t="s">
        <v>133</v>
      </c>
      <c r="BM206" s="196" t="s">
        <v>994</v>
      </c>
    </row>
    <row r="207" spans="1:65" s="2" customFormat="1">
      <c r="A207" s="33"/>
      <c r="B207" s="34"/>
      <c r="C207" s="35"/>
      <c r="D207" s="198" t="s">
        <v>135</v>
      </c>
      <c r="E207" s="35"/>
      <c r="F207" s="199" t="s">
        <v>995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135</v>
      </c>
      <c r="AU207" s="16" t="s">
        <v>86</v>
      </c>
    </row>
    <row r="208" spans="1:65" s="13" customFormat="1">
      <c r="B208" s="203"/>
      <c r="C208" s="204"/>
      <c r="D208" s="198" t="s">
        <v>137</v>
      </c>
      <c r="E208" s="205" t="s">
        <v>1</v>
      </c>
      <c r="F208" s="206" t="s">
        <v>996</v>
      </c>
      <c r="G208" s="204"/>
      <c r="H208" s="207">
        <v>117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137</v>
      </c>
      <c r="AU208" s="213" t="s">
        <v>86</v>
      </c>
      <c r="AV208" s="13" t="s">
        <v>86</v>
      </c>
      <c r="AW208" s="13" t="s">
        <v>34</v>
      </c>
      <c r="AX208" s="13" t="s">
        <v>84</v>
      </c>
      <c r="AY208" s="213" t="s">
        <v>125</v>
      </c>
    </row>
    <row r="209" spans="1:65" s="2" customFormat="1" ht="16.5" customHeight="1">
      <c r="A209" s="33"/>
      <c r="B209" s="34"/>
      <c r="C209" s="226" t="s">
        <v>312</v>
      </c>
      <c r="D209" s="226" t="s">
        <v>430</v>
      </c>
      <c r="E209" s="227" t="s">
        <v>997</v>
      </c>
      <c r="F209" s="228" t="s">
        <v>998</v>
      </c>
      <c r="G209" s="229" t="s">
        <v>131</v>
      </c>
      <c r="H209" s="230">
        <v>117</v>
      </c>
      <c r="I209" s="231"/>
      <c r="J209" s="232">
        <f>ROUND(I209*H209,2)</f>
        <v>0</v>
      </c>
      <c r="K209" s="228" t="s">
        <v>1</v>
      </c>
      <c r="L209" s="233"/>
      <c r="M209" s="234" t="s">
        <v>1</v>
      </c>
      <c r="N209" s="235" t="s">
        <v>42</v>
      </c>
      <c r="O209" s="70"/>
      <c r="P209" s="194">
        <f>O209*H209</f>
        <v>0</v>
      </c>
      <c r="Q209" s="194">
        <v>2.0000000000000002E-5</v>
      </c>
      <c r="R209" s="194">
        <f>Q209*H209</f>
        <v>2.3400000000000001E-3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433</v>
      </c>
      <c r="AT209" s="196" t="s">
        <v>430</v>
      </c>
      <c r="AU209" s="196" t="s">
        <v>86</v>
      </c>
      <c r="AY209" s="16" t="s">
        <v>125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84</v>
      </c>
      <c r="BK209" s="197">
        <f>ROUND(I209*H209,2)</f>
        <v>0</v>
      </c>
      <c r="BL209" s="16" t="s">
        <v>433</v>
      </c>
      <c r="BM209" s="196" t="s">
        <v>999</v>
      </c>
    </row>
    <row r="210" spans="1:65" s="2" customFormat="1">
      <c r="A210" s="33"/>
      <c r="B210" s="34"/>
      <c r="C210" s="35"/>
      <c r="D210" s="198" t="s">
        <v>135</v>
      </c>
      <c r="E210" s="35"/>
      <c r="F210" s="199" t="s">
        <v>998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135</v>
      </c>
      <c r="AU210" s="16" t="s">
        <v>86</v>
      </c>
    </row>
    <row r="211" spans="1:65" s="13" customFormat="1">
      <c r="B211" s="203"/>
      <c r="C211" s="204"/>
      <c r="D211" s="198" t="s">
        <v>137</v>
      </c>
      <c r="E211" s="204"/>
      <c r="F211" s="206" t="s">
        <v>1000</v>
      </c>
      <c r="G211" s="204"/>
      <c r="H211" s="207">
        <v>117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137</v>
      </c>
      <c r="AU211" s="213" t="s">
        <v>86</v>
      </c>
      <c r="AV211" s="13" t="s">
        <v>86</v>
      </c>
      <c r="AW211" s="13" t="s">
        <v>4</v>
      </c>
      <c r="AX211" s="13" t="s">
        <v>84</v>
      </c>
      <c r="AY211" s="213" t="s">
        <v>125</v>
      </c>
    </row>
    <row r="212" spans="1:65" s="2" customFormat="1" ht="16.5" customHeight="1">
      <c r="A212" s="33"/>
      <c r="B212" s="34"/>
      <c r="C212" s="185" t="s">
        <v>318</v>
      </c>
      <c r="D212" s="185" t="s">
        <v>128</v>
      </c>
      <c r="E212" s="186" t="s">
        <v>1001</v>
      </c>
      <c r="F212" s="187" t="s">
        <v>1002</v>
      </c>
      <c r="G212" s="188" t="s">
        <v>147</v>
      </c>
      <c r="H212" s="189">
        <v>7.85</v>
      </c>
      <c r="I212" s="190"/>
      <c r="J212" s="191">
        <f>ROUND(I212*H212,2)</f>
        <v>0</v>
      </c>
      <c r="K212" s="187" t="s">
        <v>1</v>
      </c>
      <c r="L212" s="38"/>
      <c r="M212" s="192" t="s">
        <v>1</v>
      </c>
      <c r="N212" s="193" t="s">
        <v>42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133</v>
      </c>
      <c r="AT212" s="196" t="s">
        <v>128</v>
      </c>
      <c r="AU212" s="196" t="s">
        <v>86</v>
      </c>
      <c r="AY212" s="16" t="s">
        <v>125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84</v>
      </c>
      <c r="BK212" s="197">
        <f>ROUND(I212*H212,2)</f>
        <v>0</v>
      </c>
      <c r="BL212" s="16" t="s">
        <v>133</v>
      </c>
      <c r="BM212" s="196" t="s">
        <v>1003</v>
      </c>
    </row>
    <row r="213" spans="1:65" s="2" customFormat="1">
      <c r="A213" s="33"/>
      <c r="B213" s="34"/>
      <c r="C213" s="35"/>
      <c r="D213" s="198" t="s">
        <v>135</v>
      </c>
      <c r="E213" s="35"/>
      <c r="F213" s="199" t="s">
        <v>1004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135</v>
      </c>
      <c r="AU213" s="16" t="s">
        <v>86</v>
      </c>
    </row>
    <row r="214" spans="1:65" s="2" customFormat="1" ht="19.5">
      <c r="A214" s="33"/>
      <c r="B214" s="34"/>
      <c r="C214" s="35"/>
      <c r="D214" s="198" t="s">
        <v>169</v>
      </c>
      <c r="E214" s="35"/>
      <c r="F214" s="225" t="s">
        <v>740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169</v>
      </c>
      <c r="AU214" s="16" t="s">
        <v>86</v>
      </c>
    </row>
    <row r="215" spans="1:65" s="2" customFormat="1" ht="16.5" customHeight="1">
      <c r="A215" s="33"/>
      <c r="B215" s="34"/>
      <c r="C215" s="185" t="s">
        <v>323</v>
      </c>
      <c r="D215" s="185" t="s">
        <v>128</v>
      </c>
      <c r="E215" s="186" t="s">
        <v>159</v>
      </c>
      <c r="F215" s="187" t="s">
        <v>160</v>
      </c>
      <c r="G215" s="188" t="s">
        <v>153</v>
      </c>
      <c r="H215" s="189">
        <v>46.72</v>
      </c>
      <c r="I215" s="190"/>
      <c r="J215" s="191">
        <f>ROUND(I215*H215,2)</f>
        <v>0</v>
      </c>
      <c r="K215" s="187" t="s">
        <v>132</v>
      </c>
      <c r="L215" s="38"/>
      <c r="M215" s="192" t="s">
        <v>1</v>
      </c>
      <c r="N215" s="193" t="s">
        <v>42</v>
      </c>
      <c r="O215" s="7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133</v>
      </c>
      <c r="AT215" s="196" t="s">
        <v>128</v>
      </c>
      <c r="AU215" s="196" t="s">
        <v>86</v>
      </c>
      <c r="AY215" s="16" t="s">
        <v>125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84</v>
      </c>
      <c r="BK215" s="197">
        <f>ROUND(I215*H215,2)</f>
        <v>0</v>
      </c>
      <c r="BL215" s="16" t="s">
        <v>133</v>
      </c>
      <c r="BM215" s="196" t="s">
        <v>1005</v>
      </c>
    </row>
    <row r="216" spans="1:65" s="2" customFormat="1" ht="19.5">
      <c r="A216" s="33"/>
      <c r="B216" s="34"/>
      <c r="C216" s="35"/>
      <c r="D216" s="198" t="s">
        <v>135</v>
      </c>
      <c r="E216" s="35"/>
      <c r="F216" s="199" t="s">
        <v>162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135</v>
      </c>
      <c r="AU216" s="16" t="s">
        <v>86</v>
      </c>
    </row>
    <row r="217" spans="1:65" s="13" customFormat="1">
      <c r="B217" s="203"/>
      <c r="C217" s="204"/>
      <c r="D217" s="198" t="s">
        <v>137</v>
      </c>
      <c r="E217" s="205" t="s">
        <v>1</v>
      </c>
      <c r="F217" s="206" t="s">
        <v>1006</v>
      </c>
      <c r="G217" s="204"/>
      <c r="H217" s="207">
        <v>46.72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137</v>
      </c>
      <c r="AU217" s="213" t="s">
        <v>86</v>
      </c>
      <c r="AV217" s="13" t="s">
        <v>86</v>
      </c>
      <c r="AW217" s="13" t="s">
        <v>34</v>
      </c>
      <c r="AX217" s="13" t="s">
        <v>84</v>
      </c>
      <c r="AY217" s="213" t="s">
        <v>125</v>
      </c>
    </row>
    <row r="218" spans="1:65" s="2" customFormat="1" ht="16.5" customHeight="1">
      <c r="A218" s="33"/>
      <c r="B218" s="34"/>
      <c r="C218" s="185" t="s">
        <v>328</v>
      </c>
      <c r="D218" s="185" t="s">
        <v>128</v>
      </c>
      <c r="E218" s="186" t="s">
        <v>737</v>
      </c>
      <c r="F218" s="187" t="s">
        <v>738</v>
      </c>
      <c r="G218" s="188" t="s">
        <v>147</v>
      </c>
      <c r="H218" s="189">
        <v>50</v>
      </c>
      <c r="I218" s="190"/>
      <c r="J218" s="191">
        <f>ROUND(I218*H218,2)</f>
        <v>0</v>
      </c>
      <c r="K218" s="187" t="s">
        <v>1</v>
      </c>
      <c r="L218" s="38"/>
      <c r="M218" s="192" t="s">
        <v>1</v>
      </c>
      <c r="N218" s="193" t="s">
        <v>42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133</v>
      </c>
      <c r="AT218" s="196" t="s">
        <v>128</v>
      </c>
      <c r="AU218" s="196" t="s">
        <v>86</v>
      </c>
      <c r="AY218" s="16" t="s">
        <v>125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84</v>
      </c>
      <c r="BK218" s="197">
        <f>ROUND(I218*H218,2)</f>
        <v>0</v>
      </c>
      <c r="BL218" s="16" t="s">
        <v>133</v>
      </c>
      <c r="BM218" s="196" t="s">
        <v>1007</v>
      </c>
    </row>
    <row r="219" spans="1:65" s="2" customFormat="1">
      <c r="A219" s="33"/>
      <c r="B219" s="34"/>
      <c r="C219" s="35"/>
      <c r="D219" s="198" t="s">
        <v>135</v>
      </c>
      <c r="E219" s="35"/>
      <c r="F219" s="199" t="s">
        <v>738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135</v>
      </c>
      <c r="AU219" s="16" t="s">
        <v>86</v>
      </c>
    </row>
    <row r="220" spans="1:65" s="2" customFormat="1" ht="19.5">
      <c r="A220" s="33"/>
      <c r="B220" s="34"/>
      <c r="C220" s="35"/>
      <c r="D220" s="198" t="s">
        <v>169</v>
      </c>
      <c r="E220" s="35"/>
      <c r="F220" s="225" t="s">
        <v>740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169</v>
      </c>
      <c r="AU220" s="16" t="s">
        <v>86</v>
      </c>
    </row>
    <row r="221" spans="1:65" s="13" customFormat="1">
      <c r="B221" s="203"/>
      <c r="C221" s="204"/>
      <c r="D221" s="198" t="s">
        <v>137</v>
      </c>
      <c r="E221" s="205" t="s">
        <v>1</v>
      </c>
      <c r="F221" s="206" t="s">
        <v>1008</v>
      </c>
      <c r="G221" s="204"/>
      <c r="H221" s="207">
        <v>50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137</v>
      </c>
      <c r="AU221" s="213" t="s">
        <v>86</v>
      </c>
      <c r="AV221" s="13" t="s">
        <v>86</v>
      </c>
      <c r="AW221" s="13" t="s">
        <v>34</v>
      </c>
      <c r="AX221" s="13" t="s">
        <v>84</v>
      </c>
      <c r="AY221" s="213" t="s">
        <v>125</v>
      </c>
    </row>
    <row r="222" spans="1:65" s="2" customFormat="1" ht="16.5" customHeight="1">
      <c r="A222" s="33"/>
      <c r="B222" s="34"/>
      <c r="C222" s="185" t="s">
        <v>334</v>
      </c>
      <c r="D222" s="185" t="s">
        <v>128</v>
      </c>
      <c r="E222" s="186" t="s">
        <v>1009</v>
      </c>
      <c r="F222" s="187" t="s">
        <v>1010</v>
      </c>
      <c r="G222" s="188" t="s">
        <v>147</v>
      </c>
      <c r="H222" s="189">
        <v>60</v>
      </c>
      <c r="I222" s="190"/>
      <c r="J222" s="191">
        <f>ROUND(I222*H222,2)</f>
        <v>0</v>
      </c>
      <c r="K222" s="187" t="s">
        <v>1</v>
      </c>
      <c r="L222" s="38"/>
      <c r="M222" s="192" t="s">
        <v>1</v>
      </c>
      <c r="N222" s="193" t="s">
        <v>42</v>
      </c>
      <c r="O222" s="70"/>
      <c r="P222" s="194">
        <f>O222*H222</f>
        <v>0</v>
      </c>
      <c r="Q222" s="194">
        <v>4.0000000000000003E-5</v>
      </c>
      <c r="R222" s="194">
        <f>Q222*H222</f>
        <v>2.4000000000000002E-3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133</v>
      </c>
      <c r="AT222" s="196" t="s">
        <v>128</v>
      </c>
      <c r="AU222" s="196" t="s">
        <v>86</v>
      </c>
      <c r="AY222" s="16" t="s">
        <v>125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84</v>
      </c>
      <c r="BK222" s="197">
        <f>ROUND(I222*H222,2)</f>
        <v>0</v>
      </c>
      <c r="BL222" s="16" t="s">
        <v>133</v>
      </c>
      <c r="BM222" s="196" t="s">
        <v>1011</v>
      </c>
    </row>
    <row r="223" spans="1:65" s="2" customFormat="1">
      <c r="A223" s="33"/>
      <c r="B223" s="34"/>
      <c r="C223" s="35"/>
      <c r="D223" s="198" t="s">
        <v>135</v>
      </c>
      <c r="E223" s="35"/>
      <c r="F223" s="199" t="s">
        <v>1012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135</v>
      </c>
      <c r="AU223" s="16" t="s">
        <v>86</v>
      </c>
    </row>
    <row r="224" spans="1:65" s="13" customFormat="1">
      <c r="B224" s="203"/>
      <c r="C224" s="204"/>
      <c r="D224" s="198" t="s">
        <v>137</v>
      </c>
      <c r="E224" s="205" t="s">
        <v>1</v>
      </c>
      <c r="F224" s="206" t="s">
        <v>1013</v>
      </c>
      <c r="G224" s="204"/>
      <c r="H224" s="207">
        <v>60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137</v>
      </c>
      <c r="AU224" s="213" t="s">
        <v>86</v>
      </c>
      <c r="AV224" s="13" t="s">
        <v>86</v>
      </c>
      <c r="AW224" s="13" t="s">
        <v>34</v>
      </c>
      <c r="AX224" s="13" t="s">
        <v>84</v>
      </c>
      <c r="AY224" s="213" t="s">
        <v>125</v>
      </c>
    </row>
    <row r="225" spans="1:65" s="2" customFormat="1" ht="16.5" customHeight="1">
      <c r="A225" s="33"/>
      <c r="B225" s="34"/>
      <c r="C225" s="226" t="s">
        <v>340</v>
      </c>
      <c r="D225" s="226" t="s">
        <v>430</v>
      </c>
      <c r="E225" s="227" t="s">
        <v>1014</v>
      </c>
      <c r="F225" s="228" t="s">
        <v>1015</v>
      </c>
      <c r="G225" s="229" t="s">
        <v>147</v>
      </c>
      <c r="H225" s="230">
        <v>60</v>
      </c>
      <c r="I225" s="231"/>
      <c r="J225" s="232">
        <f>ROUND(I225*H225,2)</f>
        <v>0</v>
      </c>
      <c r="K225" s="228" t="s">
        <v>1</v>
      </c>
      <c r="L225" s="233"/>
      <c r="M225" s="234" t="s">
        <v>1</v>
      </c>
      <c r="N225" s="235" t="s">
        <v>42</v>
      </c>
      <c r="O225" s="70"/>
      <c r="P225" s="194">
        <f>O225*H225</f>
        <v>0</v>
      </c>
      <c r="Q225" s="194">
        <v>2.9999999999999997E-4</v>
      </c>
      <c r="R225" s="194">
        <f>Q225*H225</f>
        <v>1.7999999999999999E-2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433</v>
      </c>
      <c r="AT225" s="196" t="s">
        <v>430</v>
      </c>
      <c r="AU225" s="196" t="s">
        <v>86</v>
      </c>
      <c r="AY225" s="16" t="s">
        <v>125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84</v>
      </c>
      <c r="BK225" s="197">
        <f>ROUND(I225*H225,2)</f>
        <v>0</v>
      </c>
      <c r="BL225" s="16" t="s">
        <v>433</v>
      </c>
      <c r="BM225" s="196" t="s">
        <v>1016</v>
      </c>
    </row>
    <row r="226" spans="1:65" s="2" customFormat="1">
      <c r="A226" s="33"/>
      <c r="B226" s="34"/>
      <c r="C226" s="35"/>
      <c r="D226" s="198" t="s">
        <v>135</v>
      </c>
      <c r="E226" s="35"/>
      <c r="F226" s="199" t="s">
        <v>1015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135</v>
      </c>
      <c r="AU226" s="16" t="s">
        <v>86</v>
      </c>
    </row>
    <row r="227" spans="1:65" s="13" customFormat="1">
      <c r="B227" s="203"/>
      <c r="C227" s="204"/>
      <c r="D227" s="198" t="s">
        <v>137</v>
      </c>
      <c r="E227" s="204"/>
      <c r="F227" s="206" t="s">
        <v>1017</v>
      </c>
      <c r="G227" s="204"/>
      <c r="H227" s="207">
        <v>60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137</v>
      </c>
      <c r="AU227" s="213" t="s">
        <v>86</v>
      </c>
      <c r="AV227" s="13" t="s">
        <v>86</v>
      </c>
      <c r="AW227" s="13" t="s">
        <v>4</v>
      </c>
      <c r="AX227" s="13" t="s">
        <v>84</v>
      </c>
      <c r="AY227" s="213" t="s">
        <v>125</v>
      </c>
    </row>
    <row r="228" spans="1:65" s="2" customFormat="1" ht="16.5" customHeight="1">
      <c r="A228" s="33"/>
      <c r="B228" s="34"/>
      <c r="C228" s="226" t="s">
        <v>346</v>
      </c>
      <c r="D228" s="226" t="s">
        <v>430</v>
      </c>
      <c r="E228" s="227" t="s">
        <v>1018</v>
      </c>
      <c r="F228" s="228" t="s">
        <v>1019</v>
      </c>
      <c r="G228" s="229" t="s">
        <v>147</v>
      </c>
      <c r="H228" s="230">
        <v>60</v>
      </c>
      <c r="I228" s="231"/>
      <c r="J228" s="232">
        <f>ROUND(I228*H228,2)</f>
        <v>0</v>
      </c>
      <c r="K228" s="228" t="s">
        <v>132</v>
      </c>
      <c r="L228" s="233"/>
      <c r="M228" s="234" t="s">
        <v>1</v>
      </c>
      <c r="N228" s="235" t="s">
        <v>42</v>
      </c>
      <c r="O228" s="70"/>
      <c r="P228" s="194">
        <f>O228*H228</f>
        <v>0</v>
      </c>
      <c r="Q228" s="194">
        <v>4.0000000000000001E-3</v>
      </c>
      <c r="R228" s="194">
        <f>Q228*H228</f>
        <v>0.24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433</v>
      </c>
      <c r="AT228" s="196" t="s">
        <v>430</v>
      </c>
      <c r="AU228" s="196" t="s">
        <v>86</v>
      </c>
      <c r="AY228" s="16" t="s">
        <v>125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84</v>
      </c>
      <c r="BK228" s="197">
        <f>ROUND(I228*H228,2)</f>
        <v>0</v>
      </c>
      <c r="BL228" s="16" t="s">
        <v>433</v>
      </c>
      <c r="BM228" s="196" t="s">
        <v>1020</v>
      </c>
    </row>
    <row r="229" spans="1:65" s="2" customFormat="1">
      <c r="A229" s="33"/>
      <c r="B229" s="34"/>
      <c r="C229" s="35"/>
      <c r="D229" s="198" t="s">
        <v>135</v>
      </c>
      <c r="E229" s="35"/>
      <c r="F229" s="199" t="s">
        <v>1019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86</v>
      </c>
    </row>
    <row r="230" spans="1:65" s="2" customFormat="1" ht="16.5" customHeight="1">
      <c r="A230" s="33"/>
      <c r="B230" s="34"/>
      <c r="C230" s="185" t="s">
        <v>351</v>
      </c>
      <c r="D230" s="185" t="s">
        <v>128</v>
      </c>
      <c r="E230" s="186" t="s">
        <v>1021</v>
      </c>
      <c r="F230" s="187" t="s">
        <v>1022</v>
      </c>
      <c r="G230" s="188" t="s">
        <v>131</v>
      </c>
      <c r="H230" s="189">
        <v>51</v>
      </c>
      <c r="I230" s="190"/>
      <c r="J230" s="191">
        <f>ROUND(I230*H230,2)</f>
        <v>0</v>
      </c>
      <c r="K230" s="187" t="s">
        <v>132</v>
      </c>
      <c r="L230" s="38"/>
      <c r="M230" s="192" t="s">
        <v>1</v>
      </c>
      <c r="N230" s="193" t="s">
        <v>42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133</v>
      </c>
      <c r="AT230" s="196" t="s">
        <v>128</v>
      </c>
      <c r="AU230" s="196" t="s">
        <v>86</v>
      </c>
      <c r="AY230" s="16" t="s">
        <v>125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133</v>
      </c>
      <c r="BM230" s="196" t="s">
        <v>1023</v>
      </c>
    </row>
    <row r="231" spans="1:65" s="2" customFormat="1" ht="29.25">
      <c r="A231" s="33"/>
      <c r="B231" s="34"/>
      <c r="C231" s="35"/>
      <c r="D231" s="198" t="s">
        <v>135</v>
      </c>
      <c r="E231" s="35"/>
      <c r="F231" s="199" t="s">
        <v>1024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135</v>
      </c>
      <c r="AU231" s="16" t="s">
        <v>86</v>
      </c>
    </row>
    <row r="232" spans="1:65" s="2" customFormat="1" ht="19.5">
      <c r="A232" s="33"/>
      <c r="B232" s="34"/>
      <c r="C232" s="35"/>
      <c r="D232" s="198" t="s">
        <v>169</v>
      </c>
      <c r="E232" s="35"/>
      <c r="F232" s="225" t="s">
        <v>1025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169</v>
      </c>
      <c r="AU232" s="16" t="s">
        <v>86</v>
      </c>
    </row>
    <row r="233" spans="1:65" s="2" customFormat="1" ht="16.5" customHeight="1">
      <c r="A233" s="33"/>
      <c r="B233" s="34"/>
      <c r="C233" s="226" t="s">
        <v>356</v>
      </c>
      <c r="D233" s="226" t="s">
        <v>430</v>
      </c>
      <c r="E233" s="227" t="s">
        <v>1026</v>
      </c>
      <c r="F233" s="228" t="s">
        <v>1027</v>
      </c>
      <c r="G233" s="229" t="s">
        <v>131</v>
      </c>
      <c r="H233" s="230">
        <v>48</v>
      </c>
      <c r="I233" s="231"/>
      <c r="J233" s="232">
        <f>ROUND(I233*H233,2)</f>
        <v>0</v>
      </c>
      <c r="K233" s="228" t="s">
        <v>1</v>
      </c>
      <c r="L233" s="233"/>
      <c r="M233" s="234" t="s">
        <v>1</v>
      </c>
      <c r="N233" s="235" t="s">
        <v>42</v>
      </c>
      <c r="O233" s="70"/>
      <c r="P233" s="194">
        <f>O233*H233</f>
        <v>0</v>
      </c>
      <c r="Q233" s="194">
        <v>2.5899999999999999E-3</v>
      </c>
      <c r="R233" s="194">
        <f>Q233*H233</f>
        <v>0.12431999999999999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433</v>
      </c>
      <c r="AT233" s="196" t="s">
        <v>430</v>
      </c>
      <c r="AU233" s="196" t="s">
        <v>86</v>
      </c>
      <c r="AY233" s="16" t="s">
        <v>125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84</v>
      </c>
      <c r="BK233" s="197">
        <f>ROUND(I233*H233,2)</f>
        <v>0</v>
      </c>
      <c r="BL233" s="16" t="s">
        <v>433</v>
      </c>
      <c r="BM233" s="196" t="s">
        <v>1028</v>
      </c>
    </row>
    <row r="234" spans="1:65" s="2" customFormat="1">
      <c r="A234" s="33"/>
      <c r="B234" s="34"/>
      <c r="C234" s="35"/>
      <c r="D234" s="198" t="s">
        <v>135</v>
      </c>
      <c r="E234" s="35"/>
      <c r="F234" s="199" t="s">
        <v>1027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135</v>
      </c>
      <c r="AU234" s="16" t="s">
        <v>86</v>
      </c>
    </row>
    <row r="235" spans="1:65" s="2" customFormat="1" ht="16.5" customHeight="1">
      <c r="A235" s="33"/>
      <c r="B235" s="34"/>
      <c r="C235" s="226" t="s">
        <v>361</v>
      </c>
      <c r="D235" s="226" t="s">
        <v>430</v>
      </c>
      <c r="E235" s="227" t="s">
        <v>1029</v>
      </c>
      <c r="F235" s="228" t="s">
        <v>1030</v>
      </c>
      <c r="G235" s="229" t="s">
        <v>131</v>
      </c>
      <c r="H235" s="230">
        <v>3</v>
      </c>
      <c r="I235" s="231"/>
      <c r="J235" s="232">
        <f>ROUND(I235*H235,2)</f>
        <v>0</v>
      </c>
      <c r="K235" s="228" t="s">
        <v>132</v>
      </c>
      <c r="L235" s="233"/>
      <c r="M235" s="234" t="s">
        <v>1</v>
      </c>
      <c r="N235" s="235" t="s">
        <v>42</v>
      </c>
      <c r="O235" s="70"/>
      <c r="P235" s="194">
        <f>O235*H235</f>
        <v>0</v>
      </c>
      <c r="Q235" s="194">
        <v>2.5899999999999999E-3</v>
      </c>
      <c r="R235" s="194">
        <f>Q235*H235</f>
        <v>7.7699999999999991E-3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433</v>
      </c>
      <c r="AT235" s="196" t="s">
        <v>430</v>
      </c>
      <c r="AU235" s="196" t="s">
        <v>86</v>
      </c>
      <c r="AY235" s="16" t="s">
        <v>125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433</v>
      </c>
      <c r="BM235" s="196" t="s">
        <v>1031</v>
      </c>
    </row>
    <row r="236" spans="1:65" s="2" customFormat="1">
      <c r="A236" s="33"/>
      <c r="B236" s="34"/>
      <c r="C236" s="35"/>
      <c r="D236" s="198" t="s">
        <v>135</v>
      </c>
      <c r="E236" s="35"/>
      <c r="F236" s="199" t="s">
        <v>1030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135</v>
      </c>
      <c r="AU236" s="16" t="s">
        <v>86</v>
      </c>
    </row>
    <row r="237" spans="1:65" s="2" customFormat="1" ht="16.5" customHeight="1">
      <c r="A237" s="33"/>
      <c r="B237" s="34"/>
      <c r="C237" s="226" t="s">
        <v>366</v>
      </c>
      <c r="D237" s="226" t="s">
        <v>430</v>
      </c>
      <c r="E237" s="227" t="s">
        <v>794</v>
      </c>
      <c r="F237" s="228" t="s">
        <v>795</v>
      </c>
      <c r="G237" s="229" t="s">
        <v>153</v>
      </c>
      <c r="H237" s="230">
        <v>3.8</v>
      </c>
      <c r="I237" s="231"/>
      <c r="J237" s="232">
        <f>ROUND(I237*H237,2)</f>
        <v>0</v>
      </c>
      <c r="K237" s="228" t="s">
        <v>132</v>
      </c>
      <c r="L237" s="233"/>
      <c r="M237" s="234" t="s">
        <v>1</v>
      </c>
      <c r="N237" s="235" t="s">
        <v>42</v>
      </c>
      <c r="O237" s="70"/>
      <c r="P237" s="194">
        <f>O237*H237</f>
        <v>0</v>
      </c>
      <c r="Q237" s="194">
        <v>2.4289999999999998</v>
      </c>
      <c r="R237" s="194">
        <f>Q237*H237</f>
        <v>9.2301999999999982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433</v>
      </c>
      <c r="AT237" s="196" t="s">
        <v>430</v>
      </c>
      <c r="AU237" s="196" t="s">
        <v>86</v>
      </c>
      <c r="AY237" s="16" t="s">
        <v>125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84</v>
      </c>
      <c r="BK237" s="197">
        <f>ROUND(I237*H237,2)</f>
        <v>0</v>
      </c>
      <c r="BL237" s="16" t="s">
        <v>433</v>
      </c>
      <c r="BM237" s="196" t="s">
        <v>1032</v>
      </c>
    </row>
    <row r="238" spans="1:65" s="2" customFormat="1">
      <c r="A238" s="33"/>
      <c r="B238" s="34"/>
      <c r="C238" s="35"/>
      <c r="D238" s="198" t="s">
        <v>135</v>
      </c>
      <c r="E238" s="35"/>
      <c r="F238" s="199" t="s">
        <v>795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135</v>
      </c>
      <c r="AU238" s="16" t="s">
        <v>86</v>
      </c>
    </row>
    <row r="239" spans="1:65" s="2" customFormat="1" ht="16.5" customHeight="1">
      <c r="A239" s="33"/>
      <c r="B239" s="34"/>
      <c r="C239" s="185" t="s">
        <v>368</v>
      </c>
      <c r="D239" s="185" t="s">
        <v>128</v>
      </c>
      <c r="E239" s="186" t="s">
        <v>159</v>
      </c>
      <c r="F239" s="187" t="s">
        <v>160</v>
      </c>
      <c r="G239" s="188" t="s">
        <v>153</v>
      </c>
      <c r="H239" s="189">
        <v>105.12</v>
      </c>
      <c r="I239" s="190"/>
      <c r="J239" s="191">
        <f>ROUND(I239*H239,2)</f>
        <v>0</v>
      </c>
      <c r="K239" s="187" t="s">
        <v>132</v>
      </c>
      <c r="L239" s="38"/>
      <c r="M239" s="192" t="s">
        <v>1</v>
      </c>
      <c r="N239" s="193" t="s">
        <v>42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133</v>
      </c>
      <c r="AT239" s="196" t="s">
        <v>128</v>
      </c>
      <c r="AU239" s="196" t="s">
        <v>86</v>
      </c>
      <c r="AY239" s="16" t="s">
        <v>125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84</v>
      </c>
      <c r="BK239" s="197">
        <f>ROUND(I239*H239,2)</f>
        <v>0</v>
      </c>
      <c r="BL239" s="16" t="s">
        <v>133</v>
      </c>
      <c r="BM239" s="196" t="s">
        <v>1033</v>
      </c>
    </row>
    <row r="240" spans="1:65" s="2" customFormat="1" ht="19.5">
      <c r="A240" s="33"/>
      <c r="B240" s="34"/>
      <c r="C240" s="35"/>
      <c r="D240" s="198" t="s">
        <v>135</v>
      </c>
      <c r="E240" s="35"/>
      <c r="F240" s="199" t="s">
        <v>162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135</v>
      </c>
      <c r="AU240" s="16" t="s">
        <v>86</v>
      </c>
    </row>
    <row r="241" spans="1:65" s="13" customFormat="1">
      <c r="B241" s="203"/>
      <c r="C241" s="204"/>
      <c r="D241" s="198" t="s">
        <v>137</v>
      </c>
      <c r="E241" s="205" t="s">
        <v>1</v>
      </c>
      <c r="F241" s="206" t="s">
        <v>1034</v>
      </c>
      <c r="G241" s="204"/>
      <c r="H241" s="207">
        <v>105.12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137</v>
      </c>
      <c r="AU241" s="213" t="s">
        <v>86</v>
      </c>
      <c r="AV241" s="13" t="s">
        <v>86</v>
      </c>
      <c r="AW241" s="13" t="s">
        <v>34</v>
      </c>
      <c r="AX241" s="13" t="s">
        <v>84</v>
      </c>
      <c r="AY241" s="213" t="s">
        <v>125</v>
      </c>
    </row>
    <row r="242" spans="1:65" s="2" customFormat="1" ht="16.5" customHeight="1">
      <c r="A242" s="33"/>
      <c r="B242" s="34"/>
      <c r="C242" s="226" t="s">
        <v>373</v>
      </c>
      <c r="D242" s="226" t="s">
        <v>430</v>
      </c>
      <c r="E242" s="227" t="s">
        <v>431</v>
      </c>
      <c r="F242" s="228" t="s">
        <v>432</v>
      </c>
      <c r="G242" s="229" t="s">
        <v>181</v>
      </c>
      <c r="H242" s="230">
        <v>85</v>
      </c>
      <c r="I242" s="231"/>
      <c r="J242" s="232">
        <f>ROUND(I242*H242,2)</f>
        <v>0</v>
      </c>
      <c r="K242" s="228" t="s">
        <v>132</v>
      </c>
      <c r="L242" s="233"/>
      <c r="M242" s="234" t="s">
        <v>1</v>
      </c>
      <c r="N242" s="235" t="s">
        <v>42</v>
      </c>
      <c r="O242" s="70"/>
      <c r="P242" s="194">
        <f>O242*H242</f>
        <v>0</v>
      </c>
      <c r="Q242" s="194">
        <v>1</v>
      </c>
      <c r="R242" s="194">
        <f>Q242*H242</f>
        <v>85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433</v>
      </c>
      <c r="AT242" s="196" t="s">
        <v>430</v>
      </c>
      <c r="AU242" s="196" t="s">
        <v>86</v>
      </c>
      <c r="AY242" s="16" t="s">
        <v>125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84</v>
      </c>
      <c r="BK242" s="197">
        <f>ROUND(I242*H242,2)</f>
        <v>0</v>
      </c>
      <c r="BL242" s="16" t="s">
        <v>433</v>
      </c>
      <c r="BM242" s="196" t="s">
        <v>1035</v>
      </c>
    </row>
    <row r="243" spans="1:65" s="2" customFormat="1">
      <c r="A243" s="33"/>
      <c r="B243" s="34"/>
      <c r="C243" s="35"/>
      <c r="D243" s="198" t="s">
        <v>135</v>
      </c>
      <c r="E243" s="35"/>
      <c r="F243" s="199" t="s">
        <v>432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135</v>
      </c>
      <c r="AU243" s="16" t="s">
        <v>86</v>
      </c>
    </row>
    <row r="244" spans="1:65" s="13" customFormat="1">
      <c r="B244" s="203"/>
      <c r="C244" s="204"/>
      <c r="D244" s="198" t="s">
        <v>137</v>
      </c>
      <c r="E244" s="205" t="s">
        <v>1</v>
      </c>
      <c r="F244" s="206" t="s">
        <v>1036</v>
      </c>
      <c r="G244" s="204"/>
      <c r="H244" s="207">
        <v>85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137</v>
      </c>
      <c r="AU244" s="213" t="s">
        <v>86</v>
      </c>
      <c r="AV244" s="13" t="s">
        <v>86</v>
      </c>
      <c r="AW244" s="13" t="s">
        <v>34</v>
      </c>
      <c r="AX244" s="13" t="s">
        <v>84</v>
      </c>
      <c r="AY244" s="213" t="s">
        <v>125</v>
      </c>
    </row>
    <row r="245" spans="1:65" s="2" customFormat="1" ht="16.5" customHeight="1">
      <c r="A245" s="33"/>
      <c r="B245" s="34"/>
      <c r="C245" s="185" t="s">
        <v>379</v>
      </c>
      <c r="D245" s="185" t="s">
        <v>128</v>
      </c>
      <c r="E245" s="186" t="s">
        <v>1037</v>
      </c>
      <c r="F245" s="187" t="s">
        <v>1038</v>
      </c>
      <c r="G245" s="188" t="s">
        <v>147</v>
      </c>
      <c r="H245" s="189">
        <v>51.5</v>
      </c>
      <c r="I245" s="190"/>
      <c r="J245" s="191">
        <f>ROUND(I245*H245,2)</f>
        <v>0</v>
      </c>
      <c r="K245" s="187" t="s">
        <v>132</v>
      </c>
      <c r="L245" s="38"/>
      <c r="M245" s="192" t="s">
        <v>1</v>
      </c>
      <c r="N245" s="193" t="s">
        <v>42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133</v>
      </c>
      <c r="AT245" s="196" t="s">
        <v>128</v>
      </c>
      <c r="AU245" s="196" t="s">
        <v>86</v>
      </c>
      <c r="AY245" s="16" t="s">
        <v>125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84</v>
      </c>
      <c r="BK245" s="197">
        <f>ROUND(I245*H245,2)</f>
        <v>0</v>
      </c>
      <c r="BL245" s="16" t="s">
        <v>133</v>
      </c>
      <c r="BM245" s="196" t="s">
        <v>1039</v>
      </c>
    </row>
    <row r="246" spans="1:65" s="2" customFormat="1" ht="19.5">
      <c r="A246" s="33"/>
      <c r="B246" s="34"/>
      <c r="C246" s="35"/>
      <c r="D246" s="198" t="s">
        <v>135</v>
      </c>
      <c r="E246" s="35"/>
      <c r="F246" s="199" t="s">
        <v>1040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135</v>
      </c>
      <c r="AU246" s="16" t="s">
        <v>86</v>
      </c>
    </row>
    <row r="247" spans="1:65" s="2" customFormat="1" ht="16.5" customHeight="1">
      <c r="A247" s="33"/>
      <c r="B247" s="34"/>
      <c r="C247" s="226" t="s">
        <v>384</v>
      </c>
      <c r="D247" s="226" t="s">
        <v>430</v>
      </c>
      <c r="E247" s="227" t="s">
        <v>1041</v>
      </c>
      <c r="F247" s="228" t="s">
        <v>1042</v>
      </c>
      <c r="G247" s="229" t="s">
        <v>181</v>
      </c>
      <c r="H247" s="230">
        <v>25</v>
      </c>
      <c r="I247" s="231"/>
      <c r="J247" s="232">
        <f>ROUND(I247*H247,2)</f>
        <v>0</v>
      </c>
      <c r="K247" s="228" t="s">
        <v>132</v>
      </c>
      <c r="L247" s="233"/>
      <c r="M247" s="234" t="s">
        <v>1</v>
      </c>
      <c r="N247" s="235" t="s">
        <v>42</v>
      </c>
      <c r="O247" s="70"/>
      <c r="P247" s="194">
        <f>O247*H247</f>
        <v>0</v>
      </c>
      <c r="Q247" s="194">
        <v>1</v>
      </c>
      <c r="R247" s="194">
        <f>Q247*H247</f>
        <v>25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433</v>
      </c>
      <c r="AT247" s="196" t="s">
        <v>430</v>
      </c>
      <c r="AU247" s="196" t="s">
        <v>86</v>
      </c>
      <c r="AY247" s="16" t="s">
        <v>125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84</v>
      </c>
      <c r="BK247" s="197">
        <f>ROUND(I247*H247,2)</f>
        <v>0</v>
      </c>
      <c r="BL247" s="16" t="s">
        <v>433</v>
      </c>
      <c r="BM247" s="196" t="s">
        <v>1043</v>
      </c>
    </row>
    <row r="248" spans="1:65" s="2" customFormat="1">
      <c r="A248" s="33"/>
      <c r="B248" s="34"/>
      <c r="C248" s="35"/>
      <c r="D248" s="198" t="s">
        <v>135</v>
      </c>
      <c r="E248" s="35"/>
      <c r="F248" s="199" t="s">
        <v>1042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135</v>
      </c>
      <c r="AU248" s="16" t="s">
        <v>86</v>
      </c>
    </row>
    <row r="249" spans="1:65" s="2" customFormat="1" ht="16.5" customHeight="1">
      <c r="A249" s="33"/>
      <c r="B249" s="34"/>
      <c r="C249" s="226" t="s">
        <v>389</v>
      </c>
      <c r="D249" s="226" t="s">
        <v>430</v>
      </c>
      <c r="E249" s="227" t="s">
        <v>1044</v>
      </c>
      <c r="F249" s="228" t="s">
        <v>1045</v>
      </c>
      <c r="G249" s="229" t="s">
        <v>153</v>
      </c>
      <c r="H249" s="230">
        <v>7.7249999999999996</v>
      </c>
      <c r="I249" s="231"/>
      <c r="J249" s="232">
        <f>ROUND(I249*H249,2)</f>
        <v>0</v>
      </c>
      <c r="K249" s="228" t="s">
        <v>132</v>
      </c>
      <c r="L249" s="233"/>
      <c r="M249" s="234" t="s">
        <v>1</v>
      </c>
      <c r="N249" s="235" t="s">
        <v>42</v>
      </c>
      <c r="O249" s="70"/>
      <c r="P249" s="194">
        <f>O249*H249</f>
        <v>0</v>
      </c>
      <c r="Q249" s="194">
        <v>2.4289999999999998</v>
      </c>
      <c r="R249" s="194">
        <f>Q249*H249</f>
        <v>18.764024999999997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433</v>
      </c>
      <c r="AT249" s="196" t="s">
        <v>430</v>
      </c>
      <c r="AU249" s="196" t="s">
        <v>86</v>
      </c>
      <c r="AY249" s="16" t="s">
        <v>125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433</v>
      </c>
      <c r="BM249" s="196" t="s">
        <v>1046</v>
      </c>
    </row>
    <row r="250" spans="1:65" s="2" customFormat="1">
      <c r="A250" s="33"/>
      <c r="B250" s="34"/>
      <c r="C250" s="35"/>
      <c r="D250" s="198" t="s">
        <v>135</v>
      </c>
      <c r="E250" s="35"/>
      <c r="F250" s="199" t="s">
        <v>1045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135</v>
      </c>
      <c r="AU250" s="16" t="s">
        <v>86</v>
      </c>
    </row>
    <row r="251" spans="1:65" s="2" customFormat="1" ht="16.5" customHeight="1">
      <c r="A251" s="33"/>
      <c r="B251" s="34"/>
      <c r="C251" s="185" t="s">
        <v>395</v>
      </c>
      <c r="D251" s="185" t="s">
        <v>128</v>
      </c>
      <c r="E251" s="186" t="s">
        <v>787</v>
      </c>
      <c r="F251" s="187" t="s">
        <v>788</v>
      </c>
      <c r="G251" s="188" t="s">
        <v>131</v>
      </c>
      <c r="H251" s="189">
        <v>3</v>
      </c>
      <c r="I251" s="190"/>
      <c r="J251" s="191">
        <f>ROUND(I251*H251,2)</f>
        <v>0</v>
      </c>
      <c r="K251" s="187" t="s">
        <v>132</v>
      </c>
      <c r="L251" s="38"/>
      <c r="M251" s="192" t="s">
        <v>1</v>
      </c>
      <c r="N251" s="193" t="s">
        <v>42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133</v>
      </c>
      <c r="AT251" s="196" t="s">
        <v>128</v>
      </c>
      <c r="AU251" s="196" t="s">
        <v>86</v>
      </c>
      <c r="AY251" s="16" t="s">
        <v>125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84</v>
      </c>
      <c r="BK251" s="197">
        <f>ROUND(I251*H251,2)</f>
        <v>0</v>
      </c>
      <c r="BL251" s="16" t="s">
        <v>133</v>
      </c>
      <c r="BM251" s="196" t="s">
        <v>1047</v>
      </c>
    </row>
    <row r="252" spans="1:65" s="2" customFormat="1" ht="19.5">
      <c r="A252" s="33"/>
      <c r="B252" s="34"/>
      <c r="C252" s="35"/>
      <c r="D252" s="198" t="s">
        <v>135</v>
      </c>
      <c r="E252" s="35"/>
      <c r="F252" s="199" t="s">
        <v>790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135</v>
      </c>
      <c r="AU252" s="16" t="s">
        <v>86</v>
      </c>
    </row>
    <row r="253" spans="1:65" s="2" customFormat="1" ht="16.5" customHeight="1">
      <c r="A253" s="33"/>
      <c r="B253" s="34"/>
      <c r="C253" s="226" t="s">
        <v>401</v>
      </c>
      <c r="D253" s="226" t="s">
        <v>430</v>
      </c>
      <c r="E253" s="227" t="s">
        <v>791</v>
      </c>
      <c r="F253" s="228" t="s">
        <v>792</v>
      </c>
      <c r="G253" s="229" t="s">
        <v>166</v>
      </c>
      <c r="H253" s="230">
        <v>3</v>
      </c>
      <c r="I253" s="231"/>
      <c r="J253" s="232">
        <f>ROUND(I253*H253,2)</f>
        <v>0</v>
      </c>
      <c r="K253" s="228" t="s">
        <v>132</v>
      </c>
      <c r="L253" s="233"/>
      <c r="M253" s="234" t="s">
        <v>1</v>
      </c>
      <c r="N253" s="235" t="s">
        <v>42</v>
      </c>
      <c r="O253" s="70"/>
      <c r="P253" s="194">
        <f>O253*H253</f>
        <v>0</v>
      </c>
      <c r="Q253" s="194">
        <v>5.8999999999999997E-2</v>
      </c>
      <c r="R253" s="194">
        <f>Q253*H253</f>
        <v>0.17699999999999999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433</v>
      </c>
      <c r="AT253" s="196" t="s">
        <v>430</v>
      </c>
      <c r="AU253" s="196" t="s">
        <v>86</v>
      </c>
      <c r="AY253" s="16" t="s">
        <v>125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84</v>
      </c>
      <c r="BK253" s="197">
        <f>ROUND(I253*H253,2)</f>
        <v>0</v>
      </c>
      <c r="BL253" s="16" t="s">
        <v>433</v>
      </c>
      <c r="BM253" s="196" t="s">
        <v>1048</v>
      </c>
    </row>
    <row r="254" spans="1:65" s="2" customFormat="1">
      <c r="A254" s="33"/>
      <c r="B254" s="34"/>
      <c r="C254" s="35"/>
      <c r="D254" s="198" t="s">
        <v>135</v>
      </c>
      <c r="E254" s="35"/>
      <c r="F254" s="199" t="s">
        <v>792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135</v>
      </c>
      <c r="AU254" s="16" t="s">
        <v>86</v>
      </c>
    </row>
    <row r="255" spans="1:65" s="2" customFormat="1" ht="16.5" customHeight="1">
      <c r="A255" s="33"/>
      <c r="B255" s="34"/>
      <c r="C255" s="226" t="s">
        <v>406</v>
      </c>
      <c r="D255" s="226" t="s">
        <v>430</v>
      </c>
      <c r="E255" s="227" t="s">
        <v>794</v>
      </c>
      <c r="F255" s="228" t="s">
        <v>795</v>
      </c>
      <c r="G255" s="229" t="s">
        <v>153</v>
      </c>
      <c r="H255" s="230">
        <v>0.12</v>
      </c>
      <c r="I255" s="231"/>
      <c r="J255" s="232">
        <f>ROUND(I255*H255,2)</f>
        <v>0</v>
      </c>
      <c r="K255" s="228" t="s">
        <v>132</v>
      </c>
      <c r="L255" s="233"/>
      <c r="M255" s="234" t="s">
        <v>1</v>
      </c>
      <c r="N255" s="235" t="s">
        <v>42</v>
      </c>
      <c r="O255" s="70"/>
      <c r="P255" s="194">
        <f>O255*H255</f>
        <v>0</v>
      </c>
      <c r="Q255" s="194">
        <v>2.4289999999999998</v>
      </c>
      <c r="R255" s="194">
        <f>Q255*H255</f>
        <v>0.29147999999999996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433</v>
      </c>
      <c r="AT255" s="196" t="s">
        <v>430</v>
      </c>
      <c r="AU255" s="196" t="s">
        <v>86</v>
      </c>
      <c r="AY255" s="16" t="s">
        <v>125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84</v>
      </c>
      <c r="BK255" s="197">
        <f>ROUND(I255*H255,2)</f>
        <v>0</v>
      </c>
      <c r="BL255" s="16" t="s">
        <v>433</v>
      </c>
      <c r="BM255" s="196" t="s">
        <v>1049</v>
      </c>
    </row>
    <row r="256" spans="1:65" s="2" customFormat="1">
      <c r="A256" s="33"/>
      <c r="B256" s="34"/>
      <c r="C256" s="35"/>
      <c r="D256" s="198" t="s">
        <v>135</v>
      </c>
      <c r="E256" s="35"/>
      <c r="F256" s="199" t="s">
        <v>795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135</v>
      </c>
      <c r="AU256" s="16" t="s">
        <v>86</v>
      </c>
    </row>
    <row r="257" spans="1:65" s="13" customFormat="1">
      <c r="B257" s="203"/>
      <c r="C257" s="204"/>
      <c r="D257" s="198" t="s">
        <v>137</v>
      </c>
      <c r="E257" s="205" t="s">
        <v>1</v>
      </c>
      <c r="F257" s="206" t="s">
        <v>1050</v>
      </c>
      <c r="G257" s="204"/>
      <c r="H257" s="207">
        <v>0.12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137</v>
      </c>
      <c r="AU257" s="213" t="s">
        <v>86</v>
      </c>
      <c r="AV257" s="13" t="s">
        <v>86</v>
      </c>
      <c r="AW257" s="13" t="s">
        <v>34</v>
      </c>
      <c r="AX257" s="13" t="s">
        <v>84</v>
      </c>
      <c r="AY257" s="213" t="s">
        <v>125</v>
      </c>
    </row>
    <row r="258" spans="1:65" s="2" customFormat="1" ht="16.5" customHeight="1">
      <c r="A258" s="33"/>
      <c r="B258" s="34"/>
      <c r="C258" s="185" t="s">
        <v>411</v>
      </c>
      <c r="D258" s="185" t="s">
        <v>128</v>
      </c>
      <c r="E258" s="186" t="s">
        <v>1051</v>
      </c>
      <c r="F258" s="187" t="s">
        <v>1052</v>
      </c>
      <c r="G258" s="188" t="s">
        <v>147</v>
      </c>
      <c r="H258" s="189">
        <v>205</v>
      </c>
      <c r="I258" s="190"/>
      <c r="J258" s="191">
        <f>ROUND(I258*H258,2)</f>
        <v>0</v>
      </c>
      <c r="K258" s="187" t="s">
        <v>132</v>
      </c>
      <c r="L258" s="38"/>
      <c r="M258" s="192" t="s">
        <v>1</v>
      </c>
      <c r="N258" s="193" t="s">
        <v>42</v>
      </c>
      <c r="O258" s="70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133</v>
      </c>
      <c r="AT258" s="196" t="s">
        <v>128</v>
      </c>
      <c r="AU258" s="196" t="s">
        <v>86</v>
      </c>
      <c r="AY258" s="16" t="s">
        <v>125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84</v>
      </c>
      <c r="BK258" s="197">
        <f>ROUND(I258*H258,2)</f>
        <v>0</v>
      </c>
      <c r="BL258" s="16" t="s">
        <v>133</v>
      </c>
      <c r="BM258" s="196" t="s">
        <v>1053</v>
      </c>
    </row>
    <row r="259" spans="1:65" s="2" customFormat="1" ht="19.5">
      <c r="A259" s="33"/>
      <c r="B259" s="34"/>
      <c r="C259" s="35"/>
      <c r="D259" s="198" t="s">
        <v>135</v>
      </c>
      <c r="E259" s="35"/>
      <c r="F259" s="199" t="s">
        <v>1054</v>
      </c>
      <c r="G259" s="35"/>
      <c r="H259" s="35"/>
      <c r="I259" s="200"/>
      <c r="J259" s="35"/>
      <c r="K259" s="35"/>
      <c r="L259" s="38"/>
      <c r="M259" s="201"/>
      <c r="N259" s="202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135</v>
      </c>
      <c r="AU259" s="16" t="s">
        <v>86</v>
      </c>
    </row>
    <row r="260" spans="1:65" s="13" customFormat="1">
      <c r="B260" s="203"/>
      <c r="C260" s="204"/>
      <c r="D260" s="198" t="s">
        <v>137</v>
      </c>
      <c r="E260" s="205" t="s">
        <v>1</v>
      </c>
      <c r="F260" s="206" t="s">
        <v>1055</v>
      </c>
      <c r="G260" s="204"/>
      <c r="H260" s="207">
        <v>205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137</v>
      </c>
      <c r="AU260" s="213" t="s">
        <v>86</v>
      </c>
      <c r="AV260" s="13" t="s">
        <v>86</v>
      </c>
      <c r="AW260" s="13" t="s">
        <v>34</v>
      </c>
      <c r="AX260" s="13" t="s">
        <v>84</v>
      </c>
      <c r="AY260" s="213" t="s">
        <v>125</v>
      </c>
    </row>
    <row r="261" spans="1:65" s="2" customFormat="1" ht="16.5" customHeight="1">
      <c r="A261" s="33"/>
      <c r="B261" s="34"/>
      <c r="C261" s="185" t="s">
        <v>413</v>
      </c>
      <c r="D261" s="185" t="s">
        <v>128</v>
      </c>
      <c r="E261" s="186" t="s">
        <v>1056</v>
      </c>
      <c r="F261" s="187" t="s">
        <v>1057</v>
      </c>
      <c r="G261" s="188" t="s">
        <v>147</v>
      </c>
      <c r="H261" s="189">
        <v>205</v>
      </c>
      <c r="I261" s="190"/>
      <c r="J261" s="191">
        <f>ROUND(I261*H261,2)</f>
        <v>0</v>
      </c>
      <c r="K261" s="187" t="s">
        <v>132</v>
      </c>
      <c r="L261" s="38"/>
      <c r="M261" s="192" t="s">
        <v>1</v>
      </c>
      <c r="N261" s="193" t="s">
        <v>42</v>
      </c>
      <c r="O261" s="70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133</v>
      </c>
      <c r="AT261" s="196" t="s">
        <v>128</v>
      </c>
      <c r="AU261" s="196" t="s">
        <v>86</v>
      </c>
      <c r="AY261" s="16" t="s">
        <v>125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6" t="s">
        <v>84</v>
      </c>
      <c r="BK261" s="197">
        <f>ROUND(I261*H261,2)</f>
        <v>0</v>
      </c>
      <c r="BL261" s="16" t="s">
        <v>133</v>
      </c>
      <c r="BM261" s="196" t="s">
        <v>1058</v>
      </c>
    </row>
    <row r="262" spans="1:65" s="2" customFormat="1" ht="19.5">
      <c r="A262" s="33"/>
      <c r="B262" s="34"/>
      <c r="C262" s="35"/>
      <c r="D262" s="198" t="s">
        <v>135</v>
      </c>
      <c r="E262" s="35"/>
      <c r="F262" s="199" t="s">
        <v>1059</v>
      </c>
      <c r="G262" s="35"/>
      <c r="H262" s="35"/>
      <c r="I262" s="200"/>
      <c r="J262" s="35"/>
      <c r="K262" s="35"/>
      <c r="L262" s="38"/>
      <c r="M262" s="201"/>
      <c r="N262" s="202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135</v>
      </c>
      <c r="AU262" s="16" t="s">
        <v>86</v>
      </c>
    </row>
    <row r="263" spans="1:65" s="13" customFormat="1">
      <c r="B263" s="203"/>
      <c r="C263" s="204"/>
      <c r="D263" s="198" t="s">
        <v>137</v>
      </c>
      <c r="E263" s="205" t="s">
        <v>1</v>
      </c>
      <c r="F263" s="206" t="s">
        <v>1055</v>
      </c>
      <c r="G263" s="204"/>
      <c r="H263" s="207">
        <v>205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137</v>
      </c>
      <c r="AU263" s="213" t="s">
        <v>86</v>
      </c>
      <c r="AV263" s="13" t="s">
        <v>86</v>
      </c>
      <c r="AW263" s="13" t="s">
        <v>34</v>
      </c>
      <c r="AX263" s="13" t="s">
        <v>84</v>
      </c>
      <c r="AY263" s="213" t="s">
        <v>125</v>
      </c>
    </row>
    <row r="264" spans="1:65" s="2" customFormat="1" ht="16.5" customHeight="1">
      <c r="A264" s="33"/>
      <c r="B264" s="34"/>
      <c r="C264" s="226" t="s">
        <v>415</v>
      </c>
      <c r="D264" s="226" t="s">
        <v>430</v>
      </c>
      <c r="E264" s="227" t="s">
        <v>1060</v>
      </c>
      <c r="F264" s="228" t="s">
        <v>1061</v>
      </c>
      <c r="G264" s="229" t="s">
        <v>181</v>
      </c>
      <c r="H264" s="230">
        <v>36</v>
      </c>
      <c r="I264" s="231"/>
      <c r="J264" s="232">
        <f>ROUND(I264*H264,2)</f>
        <v>0</v>
      </c>
      <c r="K264" s="228" t="s">
        <v>1</v>
      </c>
      <c r="L264" s="233"/>
      <c r="M264" s="234" t="s">
        <v>1</v>
      </c>
      <c r="N264" s="235" t="s">
        <v>42</v>
      </c>
      <c r="O264" s="70"/>
      <c r="P264" s="194">
        <f>O264*H264</f>
        <v>0</v>
      </c>
      <c r="Q264" s="194">
        <v>1</v>
      </c>
      <c r="R264" s="194">
        <f>Q264*H264</f>
        <v>36</v>
      </c>
      <c r="S264" s="194">
        <v>0</v>
      </c>
      <c r="T264" s="19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6" t="s">
        <v>178</v>
      </c>
      <c r="AT264" s="196" t="s">
        <v>430</v>
      </c>
      <c r="AU264" s="196" t="s">
        <v>86</v>
      </c>
      <c r="AY264" s="16" t="s">
        <v>125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6" t="s">
        <v>84</v>
      </c>
      <c r="BK264" s="197">
        <f>ROUND(I264*H264,2)</f>
        <v>0</v>
      </c>
      <c r="BL264" s="16" t="s">
        <v>133</v>
      </c>
      <c r="BM264" s="196" t="s">
        <v>1062</v>
      </c>
    </row>
    <row r="265" spans="1:65" s="2" customFormat="1">
      <c r="A265" s="33"/>
      <c r="B265" s="34"/>
      <c r="C265" s="35"/>
      <c r="D265" s="198" t="s">
        <v>135</v>
      </c>
      <c r="E265" s="35"/>
      <c r="F265" s="199" t="s">
        <v>1061</v>
      </c>
      <c r="G265" s="35"/>
      <c r="H265" s="35"/>
      <c r="I265" s="200"/>
      <c r="J265" s="35"/>
      <c r="K265" s="35"/>
      <c r="L265" s="38"/>
      <c r="M265" s="201"/>
      <c r="N265" s="202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135</v>
      </c>
      <c r="AU265" s="16" t="s">
        <v>86</v>
      </c>
    </row>
    <row r="266" spans="1:65" s="2" customFormat="1" ht="16.5" customHeight="1">
      <c r="A266" s="33"/>
      <c r="B266" s="34"/>
      <c r="C266" s="226" t="s">
        <v>420</v>
      </c>
      <c r="D266" s="226" t="s">
        <v>430</v>
      </c>
      <c r="E266" s="227" t="s">
        <v>1063</v>
      </c>
      <c r="F266" s="228" t="s">
        <v>1064</v>
      </c>
      <c r="G266" s="229" t="s">
        <v>834</v>
      </c>
      <c r="H266" s="230">
        <v>25</v>
      </c>
      <c r="I266" s="231"/>
      <c r="J266" s="232">
        <f>ROUND(I266*H266,2)</f>
        <v>0</v>
      </c>
      <c r="K266" s="228" t="s">
        <v>1</v>
      </c>
      <c r="L266" s="233"/>
      <c r="M266" s="234" t="s">
        <v>1</v>
      </c>
      <c r="N266" s="235" t="s">
        <v>42</v>
      </c>
      <c r="O266" s="70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6" t="s">
        <v>178</v>
      </c>
      <c r="AT266" s="196" t="s">
        <v>430</v>
      </c>
      <c r="AU266" s="196" t="s">
        <v>86</v>
      </c>
      <c r="AY266" s="16" t="s">
        <v>125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6" t="s">
        <v>84</v>
      </c>
      <c r="BK266" s="197">
        <f>ROUND(I266*H266,2)</f>
        <v>0</v>
      </c>
      <c r="BL266" s="16" t="s">
        <v>133</v>
      </c>
      <c r="BM266" s="196" t="s">
        <v>1065</v>
      </c>
    </row>
    <row r="267" spans="1:65" s="2" customFormat="1">
      <c r="A267" s="33"/>
      <c r="B267" s="34"/>
      <c r="C267" s="35"/>
      <c r="D267" s="198" t="s">
        <v>135</v>
      </c>
      <c r="E267" s="35"/>
      <c r="F267" s="199" t="s">
        <v>1064</v>
      </c>
      <c r="G267" s="35"/>
      <c r="H267" s="35"/>
      <c r="I267" s="200"/>
      <c r="J267" s="35"/>
      <c r="K267" s="35"/>
      <c r="L267" s="38"/>
      <c r="M267" s="201"/>
      <c r="N267" s="202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135</v>
      </c>
      <c r="AU267" s="16" t="s">
        <v>86</v>
      </c>
    </row>
    <row r="268" spans="1:65" s="2" customFormat="1" ht="16.5" customHeight="1">
      <c r="A268" s="33"/>
      <c r="B268" s="34"/>
      <c r="C268" s="185" t="s">
        <v>425</v>
      </c>
      <c r="D268" s="185" t="s">
        <v>128</v>
      </c>
      <c r="E268" s="186" t="s">
        <v>291</v>
      </c>
      <c r="F268" s="187" t="s">
        <v>292</v>
      </c>
      <c r="G268" s="188" t="s">
        <v>153</v>
      </c>
      <c r="H268" s="189">
        <v>24.5</v>
      </c>
      <c r="I268" s="190"/>
      <c r="J268" s="191">
        <f>ROUND(I268*H268,2)</f>
        <v>0</v>
      </c>
      <c r="K268" s="187" t="s">
        <v>132</v>
      </c>
      <c r="L268" s="38"/>
      <c r="M268" s="192" t="s">
        <v>1</v>
      </c>
      <c r="N268" s="193" t="s">
        <v>42</v>
      </c>
      <c r="O268" s="70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6" t="s">
        <v>133</v>
      </c>
      <c r="AT268" s="196" t="s">
        <v>128</v>
      </c>
      <c r="AU268" s="196" t="s">
        <v>86</v>
      </c>
      <c r="AY268" s="16" t="s">
        <v>125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6" t="s">
        <v>84</v>
      </c>
      <c r="BK268" s="197">
        <f>ROUND(I268*H268,2)</f>
        <v>0</v>
      </c>
      <c r="BL268" s="16" t="s">
        <v>133</v>
      </c>
      <c r="BM268" s="196" t="s">
        <v>1066</v>
      </c>
    </row>
    <row r="269" spans="1:65" s="2" customFormat="1" ht="19.5">
      <c r="A269" s="33"/>
      <c r="B269" s="34"/>
      <c r="C269" s="35"/>
      <c r="D269" s="198" t="s">
        <v>135</v>
      </c>
      <c r="E269" s="35"/>
      <c r="F269" s="199" t="s">
        <v>294</v>
      </c>
      <c r="G269" s="35"/>
      <c r="H269" s="35"/>
      <c r="I269" s="200"/>
      <c r="J269" s="35"/>
      <c r="K269" s="35"/>
      <c r="L269" s="38"/>
      <c r="M269" s="201"/>
      <c r="N269" s="202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135</v>
      </c>
      <c r="AU269" s="16" t="s">
        <v>86</v>
      </c>
    </row>
    <row r="270" spans="1:65" s="2" customFormat="1" ht="16.5" customHeight="1">
      <c r="A270" s="33"/>
      <c r="B270" s="34"/>
      <c r="C270" s="226" t="s">
        <v>427</v>
      </c>
      <c r="D270" s="226" t="s">
        <v>430</v>
      </c>
      <c r="E270" s="227" t="s">
        <v>431</v>
      </c>
      <c r="F270" s="228" t="s">
        <v>432</v>
      </c>
      <c r="G270" s="229" t="s">
        <v>181</v>
      </c>
      <c r="H270" s="230">
        <v>41.65</v>
      </c>
      <c r="I270" s="231"/>
      <c r="J270" s="232">
        <f>ROUND(I270*H270,2)</f>
        <v>0</v>
      </c>
      <c r="K270" s="228" t="s">
        <v>132</v>
      </c>
      <c r="L270" s="233"/>
      <c r="M270" s="234" t="s">
        <v>1</v>
      </c>
      <c r="N270" s="235" t="s">
        <v>42</v>
      </c>
      <c r="O270" s="70"/>
      <c r="P270" s="194">
        <f>O270*H270</f>
        <v>0</v>
      </c>
      <c r="Q270" s="194">
        <v>1</v>
      </c>
      <c r="R270" s="194">
        <f>Q270*H270</f>
        <v>41.65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433</v>
      </c>
      <c r="AT270" s="196" t="s">
        <v>430</v>
      </c>
      <c r="AU270" s="196" t="s">
        <v>86</v>
      </c>
      <c r="AY270" s="16" t="s">
        <v>125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84</v>
      </c>
      <c r="BK270" s="197">
        <f>ROUND(I270*H270,2)</f>
        <v>0</v>
      </c>
      <c r="BL270" s="16" t="s">
        <v>433</v>
      </c>
      <c r="BM270" s="196" t="s">
        <v>1067</v>
      </c>
    </row>
    <row r="271" spans="1:65" s="2" customFormat="1">
      <c r="A271" s="33"/>
      <c r="B271" s="34"/>
      <c r="C271" s="35"/>
      <c r="D271" s="198" t="s">
        <v>135</v>
      </c>
      <c r="E271" s="35"/>
      <c r="F271" s="199" t="s">
        <v>432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135</v>
      </c>
      <c r="AU271" s="16" t="s">
        <v>86</v>
      </c>
    </row>
    <row r="272" spans="1:65" s="13" customFormat="1">
      <c r="B272" s="203"/>
      <c r="C272" s="204"/>
      <c r="D272" s="198" t="s">
        <v>137</v>
      </c>
      <c r="E272" s="205" t="s">
        <v>1</v>
      </c>
      <c r="F272" s="206" t="s">
        <v>1068</v>
      </c>
      <c r="G272" s="204"/>
      <c r="H272" s="207">
        <v>41.65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137</v>
      </c>
      <c r="AU272" s="213" t="s">
        <v>86</v>
      </c>
      <c r="AV272" s="13" t="s">
        <v>86</v>
      </c>
      <c r="AW272" s="13" t="s">
        <v>34</v>
      </c>
      <c r="AX272" s="13" t="s">
        <v>84</v>
      </c>
      <c r="AY272" s="213" t="s">
        <v>125</v>
      </c>
    </row>
    <row r="273" spans="1:65" s="12" customFormat="1" ht="25.9" customHeight="1">
      <c r="B273" s="169"/>
      <c r="C273" s="170"/>
      <c r="D273" s="171" t="s">
        <v>76</v>
      </c>
      <c r="E273" s="172" t="s">
        <v>621</v>
      </c>
      <c r="F273" s="172" t="s">
        <v>622</v>
      </c>
      <c r="G273" s="170"/>
      <c r="H273" s="170"/>
      <c r="I273" s="173"/>
      <c r="J273" s="174">
        <f>BK273</f>
        <v>0</v>
      </c>
      <c r="K273" s="170"/>
      <c r="L273" s="175"/>
      <c r="M273" s="176"/>
      <c r="N273" s="177"/>
      <c r="O273" s="177"/>
      <c r="P273" s="178">
        <f>SUM(P274:P288)</f>
        <v>0</v>
      </c>
      <c r="Q273" s="177"/>
      <c r="R273" s="178">
        <f>SUM(R274:R288)</f>
        <v>0</v>
      </c>
      <c r="S273" s="177"/>
      <c r="T273" s="179">
        <f>SUM(T274:T288)</f>
        <v>0</v>
      </c>
      <c r="AR273" s="180" t="s">
        <v>133</v>
      </c>
      <c r="AT273" s="181" t="s">
        <v>76</v>
      </c>
      <c r="AU273" s="181" t="s">
        <v>77</v>
      </c>
      <c r="AY273" s="180" t="s">
        <v>125</v>
      </c>
      <c r="BK273" s="182">
        <f>SUM(BK274:BK288)</f>
        <v>0</v>
      </c>
    </row>
    <row r="274" spans="1:65" s="2" customFormat="1" ht="16.5" customHeight="1">
      <c r="A274" s="33"/>
      <c r="B274" s="34"/>
      <c r="C274" s="185" t="s">
        <v>429</v>
      </c>
      <c r="D274" s="185" t="s">
        <v>128</v>
      </c>
      <c r="E274" s="186" t="s">
        <v>676</v>
      </c>
      <c r="F274" s="187" t="s">
        <v>677</v>
      </c>
      <c r="G274" s="188" t="s">
        <v>181</v>
      </c>
      <c r="H274" s="189">
        <v>401.8</v>
      </c>
      <c r="I274" s="190"/>
      <c r="J274" s="191">
        <f>ROUND(I274*H274,2)</f>
        <v>0</v>
      </c>
      <c r="K274" s="187" t="s">
        <v>132</v>
      </c>
      <c r="L274" s="38"/>
      <c r="M274" s="192" t="s">
        <v>1</v>
      </c>
      <c r="N274" s="193" t="s">
        <v>42</v>
      </c>
      <c r="O274" s="70"/>
      <c r="P274" s="194">
        <f>O274*H274</f>
        <v>0</v>
      </c>
      <c r="Q274" s="194">
        <v>0</v>
      </c>
      <c r="R274" s="194">
        <f>Q274*H274</f>
        <v>0</v>
      </c>
      <c r="S274" s="194">
        <v>0</v>
      </c>
      <c r="T274" s="19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6" t="s">
        <v>626</v>
      </c>
      <c r="AT274" s="196" t="s">
        <v>128</v>
      </c>
      <c r="AU274" s="196" t="s">
        <v>84</v>
      </c>
      <c r="AY274" s="16" t="s">
        <v>125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6" t="s">
        <v>84</v>
      </c>
      <c r="BK274" s="197">
        <f>ROUND(I274*H274,2)</f>
        <v>0</v>
      </c>
      <c r="BL274" s="16" t="s">
        <v>626</v>
      </c>
      <c r="BM274" s="196" t="s">
        <v>1069</v>
      </c>
    </row>
    <row r="275" spans="1:65" s="2" customFormat="1" ht="29.25">
      <c r="A275" s="33"/>
      <c r="B275" s="34"/>
      <c r="C275" s="35"/>
      <c r="D275" s="198" t="s">
        <v>135</v>
      </c>
      <c r="E275" s="35"/>
      <c r="F275" s="199" t="s">
        <v>679</v>
      </c>
      <c r="G275" s="35"/>
      <c r="H275" s="35"/>
      <c r="I275" s="200"/>
      <c r="J275" s="35"/>
      <c r="K275" s="35"/>
      <c r="L275" s="38"/>
      <c r="M275" s="201"/>
      <c r="N275" s="202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135</v>
      </c>
      <c r="AU275" s="16" t="s">
        <v>84</v>
      </c>
    </row>
    <row r="276" spans="1:65" s="13" customFormat="1">
      <c r="B276" s="203"/>
      <c r="C276" s="204"/>
      <c r="D276" s="198" t="s">
        <v>137</v>
      </c>
      <c r="E276" s="205" t="s">
        <v>1</v>
      </c>
      <c r="F276" s="206" t="s">
        <v>1070</v>
      </c>
      <c r="G276" s="204"/>
      <c r="H276" s="207">
        <v>401.8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137</v>
      </c>
      <c r="AU276" s="213" t="s">
        <v>84</v>
      </c>
      <c r="AV276" s="13" t="s">
        <v>86</v>
      </c>
      <c r="AW276" s="13" t="s">
        <v>34</v>
      </c>
      <c r="AX276" s="13" t="s">
        <v>84</v>
      </c>
      <c r="AY276" s="213" t="s">
        <v>125</v>
      </c>
    </row>
    <row r="277" spans="1:65" s="2" customFormat="1" ht="33" customHeight="1">
      <c r="A277" s="33"/>
      <c r="B277" s="34"/>
      <c r="C277" s="185" t="s">
        <v>436</v>
      </c>
      <c r="D277" s="185" t="s">
        <v>128</v>
      </c>
      <c r="E277" s="186" t="s">
        <v>682</v>
      </c>
      <c r="F277" s="187" t="s">
        <v>683</v>
      </c>
      <c r="G277" s="188" t="s">
        <v>181</v>
      </c>
      <c r="H277" s="189">
        <v>401.8</v>
      </c>
      <c r="I277" s="190"/>
      <c r="J277" s="191">
        <f>ROUND(I277*H277,2)</f>
        <v>0</v>
      </c>
      <c r="K277" s="187" t="s">
        <v>132</v>
      </c>
      <c r="L277" s="38"/>
      <c r="M277" s="192" t="s">
        <v>1</v>
      </c>
      <c r="N277" s="193" t="s">
        <v>42</v>
      </c>
      <c r="O277" s="70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626</v>
      </c>
      <c r="AT277" s="196" t="s">
        <v>128</v>
      </c>
      <c r="AU277" s="196" t="s">
        <v>84</v>
      </c>
      <c r="AY277" s="16" t="s">
        <v>125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6" t="s">
        <v>84</v>
      </c>
      <c r="BK277" s="197">
        <f>ROUND(I277*H277,2)</f>
        <v>0</v>
      </c>
      <c r="BL277" s="16" t="s">
        <v>626</v>
      </c>
      <c r="BM277" s="196" t="s">
        <v>1071</v>
      </c>
    </row>
    <row r="278" spans="1:65" s="2" customFormat="1" ht="39">
      <c r="A278" s="33"/>
      <c r="B278" s="34"/>
      <c r="C278" s="35"/>
      <c r="D278" s="198" t="s">
        <v>135</v>
      </c>
      <c r="E278" s="35"/>
      <c r="F278" s="199" t="s">
        <v>685</v>
      </c>
      <c r="G278" s="35"/>
      <c r="H278" s="35"/>
      <c r="I278" s="200"/>
      <c r="J278" s="35"/>
      <c r="K278" s="35"/>
      <c r="L278" s="38"/>
      <c r="M278" s="201"/>
      <c r="N278" s="202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135</v>
      </c>
      <c r="AU278" s="16" t="s">
        <v>84</v>
      </c>
    </row>
    <row r="279" spans="1:65" s="13" customFormat="1">
      <c r="B279" s="203"/>
      <c r="C279" s="204"/>
      <c r="D279" s="198" t="s">
        <v>137</v>
      </c>
      <c r="E279" s="205" t="s">
        <v>1</v>
      </c>
      <c r="F279" s="206" t="s">
        <v>1072</v>
      </c>
      <c r="G279" s="204"/>
      <c r="H279" s="207">
        <v>401.8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137</v>
      </c>
      <c r="AU279" s="213" t="s">
        <v>84</v>
      </c>
      <c r="AV279" s="13" t="s">
        <v>86</v>
      </c>
      <c r="AW279" s="13" t="s">
        <v>34</v>
      </c>
      <c r="AX279" s="13" t="s">
        <v>84</v>
      </c>
      <c r="AY279" s="213" t="s">
        <v>125</v>
      </c>
    </row>
    <row r="280" spans="1:65" s="2" customFormat="1" ht="33" customHeight="1">
      <c r="A280" s="33"/>
      <c r="B280" s="34"/>
      <c r="C280" s="185" t="s">
        <v>441</v>
      </c>
      <c r="D280" s="185" t="s">
        <v>128</v>
      </c>
      <c r="E280" s="186" t="s">
        <v>1073</v>
      </c>
      <c r="F280" s="187" t="s">
        <v>1074</v>
      </c>
      <c r="G280" s="188" t="s">
        <v>181</v>
      </c>
      <c r="H280" s="189">
        <v>163.80000000000001</v>
      </c>
      <c r="I280" s="190"/>
      <c r="J280" s="191">
        <f>ROUND(I280*H280,2)</f>
        <v>0</v>
      </c>
      <c r="K280" s="187" t="s">
        <v>132</v>
      </c>
      <c r="L280" s="38"/>
      <c r="M280" s="192" t="s">
        <v>1</v>
      </c>
      <c r="N280" s="193" t="s">
        <v>42</v>
      </c>
      <c r="O280" s="70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6" t="s">
        <v>626</v>
      </c>
      <c r="AT280" s="196" t="s">
        <v>128</v>
      </c>
      <c r="AU280" s="196" t="s">
        <v>84</v>
      </c>
      <c r="AY280" s="16" t="s">
        <v>125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6" t="s">
        <v>84</v>
      </c>
      <c r="BK280" s="197">
        <f>ROUND(I280*H280,2)</f>
        <v>0</v>
      </c>
      <c r="BL280" s="16" t="s">
        <v>626</v>
      </c>
      <c r="BM280" s="196" t="s">
        <v>1075</v>
      </c>
    </row>
    <row r="281" spans="1:65" s="2" customFormat="1" ht="48.75">
      <c r="A281" s="33"/>
      <c r="B281" s="34"/>
      <c r="C281" s="35"/>
      <c r="D281" s="198" t="s">
        <v>135</v>
      </c>
      <c r="E281" s="35"/>
      <c r="F281" s="199" t="s">
        <v>1076</v>
      </c>
      <c r="G281" s="35"/>
      <c r="H281" s="35"/>
      <c r="I281" s="200"/>
      <c r="J281" s="35"/>
      <c r="K281" s="35"/>
      <c r="L281" s="38"/>
      <c r="M281" s="201"/>
      <c r="N281" s="202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135</v>
      </c>
      <c r="AU281" s="16" t="s">
        <v>84</v>
      </c>
    </row>
    <row r="282" spans="1:65" s="13" customFormat="1">
      <c r="B282" s="203"/>
      <c r="C282" s="204"/>
      <c r="D282" s="198" t="s">
        <v>137</v>
      </c>
      <c r="E282" s="205" t="s">
        <v>1</v>
      </c>
      <c r="F282" s="206" t="s">
        <v>1077</v>
      </c>
      <c r="G282" s="204"/>
      <c r="H282" s="207">
        <v>163.80000000000001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137</v>
      </c>
      <c r="AU282" s="213" t="s">
        <v>84</v>
      </c>
      <c r="AV282" s="13" t="s">
        <v>86</v>
      </c>
      <c r="AW282" s="13" t="s">
        <v>34</v>
      </c>
      <c r="AX282" s="13" t="s">
        <v>84</v>
      </c>
      <c r="AY282" s="213" t="s">
        <v>125</v>
      </c>
    </row>
    <row r="283" spans="1:65" s="2" customFormat="1" ht="24">
      <c r="A283" s="33"/>
      <c r="B283" s="34"/>
      <c r="C283" s="185" t="s">
        <v>446</v>
      </c>
      <c r="D283" s="185" t="s">
        <v>128</v>
      </c>
      <c r="E283" s="186" t="s">
        <v>690</v>
      </c>
      <c r="F283" s="187" t="s">
        <v>691</v>
      </c>
      <c r="G283" s="188" t="s">
        <v>181</v>
      </c>
      <c r="H283" s="189">
        <v>151.65</v>
      </c>
      <c r="I283" s="190"/>
      <c r="J283" s="191">
        <f>ROUND(I283*H283,2)</f>
        <v>0</v>
      </c>
      <c r="K283" s="187" t="s">
        <v>132</v>
      </c>
      <c r="L283" s="38"/>
      <c r="M283" s="192" t="s">
        <v>1</v>
      </c>
      <c r="N283" s="193" t="s">
        <v>42</v>
      </c>
      <c r="O283" s="70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6" t="s">
        <v>626</v>
      </c>
      <c r="AT283" s="196" t="s">
        <v>128</v>
      </c>
      <c r="AU283" s="196" t="s">
        <v>84</v>
      </c>
      <c r="AY283" s="16" t="s">
        <v>125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6" t="s">
        <v>84</v>
      </c>
      <c r="BK283" s="197">
        <f>ROUND(I283*H283,2)</f>
        <v>0</v>
      </c>
      <c r="BL283" s="16" t="s">
        <v>626</v>
      </c>
      <c r="BM283" s="196" t="s">
        <v>1078</v>
      </c>
    </row>
    <row r="284" spans="1:65" s="2" customFormat="1" ht="48.75">
      <c r="A284" s="33"/>
      <c r="B284" s="34"/>
      <c r="C284" s="35"/>
      <c r="D284" s="198" t="s">
        <v>135</v>
      </c>
      <c r="E284" s="35"/>
      <c r="F284" s="199" t="s">
        <v>693</v>
      </c>
      <c r="G284" s="35"/>
      <c r="H284" s="35"/>
      <c r="I284" s="200"/>
      <c r="J284" s="35"/>
      <c r="K284" s="35"/>
      <c r="L284" s="38"/>
      <c r="M284" s="201"/>
      <c r="N284" s="202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135</v>
      </c>
      <c r="AU284" s="16" t="s">
        <v>84</v>
      </c>
    </row>
    <row r="285" spans="1:65" s="13" customFormat="1">
      <c r="B285" s="203"/>
      <c r="C285" s="204"/>
      <c r="D285" s="198" t="s">
        <v>137</v>
      </c>
      <c r="E285" s="205" t="s">
        <v>1</v>
      </c>
      <c r="F285" s="206" t="s">
        <v>1079</v>
      </c>
      <c r="G285" s="204"/>
      <c r="H285" s="207">
        <v>151.65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137</v>
      </c>
      <c r="AU285" s="213" t="s">
        <v>84</v>
      </c>
      <c r="AV285" s="13" t="s">
        <v>86</v>
      </c>
      <c r="AW285" s="13" t="s">
        <v>34</v>
      </c>
      <c r="AX285" s="13" t="s">
        <v>84</v>
      </c>
      <c r="AY285" s="213" t="s">
        <v>125</v>
      </c>
    </row>
    <row r="286" spans="1:65" s="2" customFormat="1" ht="24">
      <c r="A286" s="33"/>
      <c r="B286" s="34"/>
      <c r="C286" s="185" t="s">
        <v>450</v>
      </c>
      <c r="D286" s="185" t="s">
        <v>128</v>
      </c>
      <c r="E286" s="186" t="s">
        <v>690</v>
      </c>
      <c r="F286" s="187" t="s">
        <v>691</v>
      </c>
      <c r="G286" s="188" t="s">
        <v>181</v>
      </c>
      <c r="H286" s="189">
        <v>65.046999999999997</v>
      </c>
      <c r="I286" s="190"/>
      <c r="J286" s="191">
        <f>ROUND(I286*H286,2)</f>
        <v>0</v>
      </c>
      <c r="K286" s="187" t="s">
        <v>132</v>
      </c>
      <c r="L286" s="38"/>
      <c r="M286" s="192" t="s">
        <v>1</v>
      </c>
      <c r="N286" s="193" t="s">
        <v>42</v>
      </c>
      <c r="O286" s="70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626</v>
      </c>
      <c r="AT286" s="196" t="s">
        <v>128</v>
      </c>
      <c r="AU286" s="196" t="s">
        <v>84</v>
      </c>
      <c r="AY286" s="16" t="s">
        <v>125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84</v>
      </c>
      <c r="BK286" s="197">
        <f>ROUND(I286*H286,2)</f>
        <v>0</v>
      </c>
      <c r="BL286" s="16" t="s">
        <v>626</v>
      </c>
      <c r="BM286" s="196" t="s">
        <v>1080</v>
      </c>
    </row>
    <row r="287" spans="1:65" s="2" customFormat="1" ht="48.75">
      <c r="A287" s="33"/>
      <c r="B287" s="34"/>
      <c r="C287" s="35"/>
      <c r="D287" s="198" t="s">
        <v>135</v>
      </c>
      <c r="E287" s="35"/>
      <c r="F287" s="199" t="s">
        <v>693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135</v>
      </c>
      <c r="AU287" s="16" t="s">
        <v>84</v>
      </c>
    </row>
    <row r="288" spans="1:65" s="13" customFormat="1">
      <c r="B288" s="203"/>
      <c r="C288" s="204"/>
      <c r="D288" s="198" t="s">
        <v>137</v>
      </c>
      <c r="E288" s="205" t="s">
        <v>1</v>
      </c>
      <c r="F288" s="206" t="s">
        <v>1081</v>
      </c>
      <c r="G288" s="204"/>
      <c r="H288" s="207">
        <v>65.046999999999997</v>
      </c>
      <c r="I288" s="208"/>
      <c r="J288" s="204"/>
      <c r="K288" s="204"/>
      <c r="L288" s="209"/>
      <c r="M288" s="236"/>
      <c r="N288" s="237"/>
      <c r="O288" s="237"/>
      <c r="P288" s="237"/>
      <c r="Q288" s="237"/>
      <c r="R288" s="237"/>
      <c r="S288" s="237"/>
      <c r="T288" s="238"/>
      <c r="AT288" s="213" t="s">
        <v>137</v>
      </c>
      <c r="AU288" s="213" t="s">
        <v>84</v>
      </c>
      <c r="AV288" s="13" t="s">
        <v>86</v>
      </c>
      <c r="AW288" s="13" t="s">
        <v>34</v>
      </c>
      <c r="AX288" s="13" t="s">
        <v>84</v>
      </c>
      <c r="AY288" s="213" t="s">
        <v>125</v>
      </c>
    </row>
    <row r="289" spans="1:31" s="2" customFormat="1" ht="6.95" customHeight="1">
      <c r="A289" s="3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38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algorithmName="SHA-512" hashValue="rxXvl4KnkRe2ql/vrwoAOKX/AjRG9wOpmeYcdgIB5yM/aYAmXzyyhsRy5ELbMB6ZXLFq9srL59U7mXY4J4fvUQ==" saltValue="mQE87JS9w8+SIN014RdEceazNpykQK1YokyOztusBcun+gwhxSTKSB0JjNyzqu7YIOhtlipEz5gBFeHJ9KmAKA==" spinCount="100000" sheet="1" objects="1" scenarios="1" formatColumns="0" formatRows="0" autoFilter="0"/>
  <autoFilter ref="C118:K28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staničních kolejí a výhybek v žst. Rýmařov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1082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96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1083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>
      <c r="A27" s="114"/>
      <c r="B27" s="115"/>
      <c r="C27" s="114"/>
      <c r="D27" s="114"/>
      <c r="E27" s="294" t="s">
        <v>1084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ROUND((SUM(BE117:BE180)),  2)</f>
        <v>0</v>
      </c>
      <c r="G33" s="33"/>
      <c r="H33" s="33"/>
      <c r="I33" s="123">
        <v>0.21</v>
      </c>
      <c r="J33" s="122">
        <f>ROUND(((SUM(BE117:BE180))*I33),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ROUND((SUM(BF117:BF180)),  2)</f>
        <v>0</v>
      </c>
      <c r="G34" s="33"/>
      <c r="H34" s="33"/>
      <c r="I34" s="123">
        <v>0.15</v>
      </c>
      <c r="J34" s="122">
        <f>ROUND(((SUM(BF117:BF180))*I34),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ROUND((SUM(BG117:BG180)),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ROUND((SUM(BH117:BH180)),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ROUND((SUM(BI117:BI180)),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staničních kolejí a výhybek v žst. Rýmařov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PS 01 - Úprava zabezpečovacího zařízení v žst. Rýmařov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15. 3. 2021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Michaela Hodulová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103</v>
      </c>
      <c r="D94" s="143"/>
      <c r="E94" s="143"/>
      <c r="F94" s="143"/>
      <c r="G94" s="143"/>
      <c r="H94" s="143"/>
      <c r="I94" s="143"/>
      <c r="J94" s="144" t="s">
        <v>104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105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6"/>
      <c r="C97" s="147"/>
      <c r="D97" s="148" t="s">
        <v>109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110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6" t="str">
        <f>E7</f>
        <v>Oprava staničních kolejí a výhybek v žst. Rýmařov</v>
      </c>
      <c r="F107" s="287"/>
      <c r="G107" s="287"/>
      <c r="H107" s="287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4" t="str">
        <f>E9</f>
        <v>PS 01 - Úprava zabezpečovacího zařízení v žst. Rýmařov</v>
      </c>
      <c r="F109" s="285"/>
      <c r="G109" s="285"/>
      <c r="H109" s="28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Bruntál</v>
      </c>
      <c r="G111" s="35"/>
      <c r="H111" s="35"/>
      <c r="I111" s="28" t="s">
        <v>22</v>
      </c>
      <c r="J111" s="65" t="str">
        <f>IF(J12="","",J12)</f>
        <v>15. 3. 2021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>ing. Michaela Hodulová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111</v>
      </c>
      <c r="D116" s="161" t="s">
        <v>62</v>
      </c>
      <c r="E116" s="161" t="s">
        <v>58</v>
      </c>
      <c r="F116" s="161" t="s">
        <v>59</v>
      </c>
      <c r="G116" s="161" t="s">
        <v>112</v>
      </c>
      <c r="H116" s="161" t="s">
        <v>113</v>
      </c>
      <c r="I116" s="161" t="s">
        <v>114</v>
      </c>
      <c r="J116" s="161" t="s">
        <v>104</v>
      </c>
      <c r="K116" s="162" t="s">
        <v>115</v>
      </c>
      <c r="L116" s="163"/>
      <c r="M116" s="74" t="s">
        <v>1</v>
      </c>
      <c r="N116" s="75" t="s">
        <v>41</v>
      </c>
      <c r="O116" s="75" t="s">
        <v>116</v>
      </c>
      <c r="P116" s="75" t="s">
        <v>117</v>
      </c>
      <c r="Q116" s="75" t="s">
        <v>118</v>
      </c>
      <c r="R116" s="75" t="s">
        <v>119</v>
      </c>
      <c r="S116" s="75" t="s">
        <v>120</v>
      </c>
      <c r="T116" s="76" t="s">
        <v>121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122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106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621</v>
      </c>
      <c r="F118" s="172" t="s">
        <v>622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SUM(P119:P180)</f>
        <v>0</v>
      </c>
      <c r="Q118" s="177"/>
      <c r="R118" s="178">
        <f>SUM(R119:R180)</f>
        <v>0</v>
      </c>
      <c r="S118" s="177"/>
      <c r="T118" s="179">
        <f>SUM(T119:T180)</f>
        <v>0</v>
      </c>
      <c r="AR118" s="180" t="s">
        <v>133</v>
      </c>
      <c r="AT118" s="181" t="s">
        <v>76</v>
      </c>
      <c r="AU118" s="181" t="s">
        <v>77</v>
      </c>
      <c r="AY118" s="180" t="s">
        <v>125</v>
      </c>
      <c r="BK118" s="182">
        <f>SUM(BK119:BK180)</f>
        <v>0</v>
      </c>
    </row>
    <row r="119" spans="1:65" s="2" customFormat="1" ht="16.5" customHeight="1">
      <c r="A119" s="33"/>
      <c r="B119" s="34"/>
      <c r="C119" s="185" t="s">
        <v>84</v>
      </c>
      <c r="D119" s="185" t="s">
        <v>128</v>
      </c>
      <c r="E119" s="186" t="s">
        <v>1085</v>
      </c>
      <c r="F119" s="187" t="s">
        <v>1086</v>
      </c>
      <c r="G119" s="188" t="s">
        <v>166</v>
      </c>
      <c r="H119" s="189">
        <v>2</v>
      </c>
      <c r="I119" s="190"/>
      <c r="J119" s="191">
        <f>ROUND(I119*H119,2)</f>
        <v>0</v>
      </c>
      <c r="K119" s="187" t="s">
        <v>132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133</v>
      </c>
      <c r="AT119" s="196" t="s">
        <v>128</v>
      </c>
      <c r="AU119" s="196" t="s">
        <v>84</v>
      </c>
      <c r="AY119" s="16" t="s">
        <v>125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84</v>
      </c>
      <c r="BK119" s="197">
        <f>ROUND(I119*H119,2)</f>
        <v>0</v>
      </c>
      <c r="BL119" s="16" t="s">
        <v>133</v>
      </c>
      <c r="BM119" s="196" t="s">
        <v>1087</v>
      </c>
    </row>
    <row r="120" spans="1:65" s="2" customFormat="1">
      <c r="A120" s="33"/>
      <c r="B120" s="34"/>
      <c r="C120" s="35"/>
      <c r="D120" s="198" t="s">
        <v>135</v>
      </c>
      <c r="E120" s="35"/>
      <c r="F120" s="199" t="s">
        <v>1086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135</v>
      </c>
      <c r="AU120" s="16" t="s">
        <v>84</v>
      </c>
    </row>
    <row r="121" spans="1:65" s="2" customFormat="1" ht="16.5" customHeight="1">
      <c r="A121" s="33"/>
      <c r="B121" s="34"/>
      <c r="C121" s="185" t="s">
        <v>86</v>
      </c>
      <c r="D121" s="185" t="s">
        <v>128</v>
      </c>
      <c r="E121" s="186" t="s">
        <v>1088</v>
      </c>
      <c r="F121" s="187" t="s">
        <v>1089</v>
      </c>
      <c r="G121" s="188" t="s">
        <v>166</v>
      </c>
      <c r="H121" s="189">
        <v>1</v>
      </c>
      <c r="I121" s="190"/>
      <c r="J121" s="191">
        <f>ROUND(I121*H121,2)</f>
        <v>0</v>
      </c>
      <c r="K121" s="187" t="s">
        <v>132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133</v>
      </c>
      <c r="AT121" s="196" t="s">
        <v>128</v>
      </c>
      <c r="AU121" s="196" t="s">
        <v>84</v>
      </c>
      <c r="AY121" s="16" t="s">
        <v>125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84</v>
      </c>
      <c r="BK121" s="197">
        <f>ROUND(I121*H121,2)</f>
        <v>0</v>
      </c>
      <c r="BL121" s="16" t="s">
        <v>133</v>
      </c>
      <c r="BM121" s="196" t="s">
        <v>1090</v>
      </c>
    </row>
    <row r="122" spans="1:65" s="2" customFormat="1">
      <c r="A122" s="33"/>
      <c r="B122" s="34"/>
      <c r="C122" s="35"/>
      <c r="D122" s="198" t="s">
        <v>135</v>
      </c>
      <c r="E122" s="35"/>
      <c r="F122" s="199" t="s">
        <v>1089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84</v>
      </c>
    </row>
    <row r="123" spans="1:65" s="2" customFormat="1" ht="16.5" customHeight="1">
      <c r="A123" s="33"/>
      <c r="B123" s="34"/>
      <c r="C123" s="185" t="s">
        <v>144</v>
      </c>
      <c r="D123" s="185" t="s">
        <v>128</v>
      </c>
      <c r="E123" s="186" t="s">
        <v>1091</v>
      </c>
      <c r="F123" s="187" t="s">
        <v>1092</v>
      </c>
      <c r="G123" s="188" t="s">
        <v>166</v>
      </c>
      <c r="H123" s="189">
        <v>2</v>
      </c>
      <c r="I123" s="190"/>
      <c r="J123" s="191">
        <f>ROUND(I123*H123,2)</f>
        <v>0</v>
      </c>
      <c r="K123" s="187" t="s">
        <v>132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133</v>
      </c>
      <c r="AT123" s="196" t="s">
        <v>128</v>
      </c>
      <c r="AU123" s="196" t="s">
        <v>84</v>
      </c>
      <c r="AY123" s="16" t="s">
        <v>125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133</v>
      </c>
      <c r="BM123" s="196" t="s">
        <v>1093</v>
      </c>
    </row>
    <row r="124" spans="1:65" s="2" customFormat="1">
      <c r="A124" s="33"/>
      <c r="B124" s="34"/>
      <c r="C124" s="35"/>
      <c r="D124" s="198" t="s">
        <v>135</v>
      </c>
      <c r="E124" s="35"/>
      <c r="F124" s="199" t="s">
        <v>1092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135</v>
      </c>
      <c r="AU124" s="16" t="s">
        <v>84</v>
      </c>
    </row>
    <row r="125" spans="1:65" s="2" customFormat="1" ht="19.5">
      <c r="A125" s="33"/>
      <c r="B125" s="34"/>
      <c r="C125" s="35"/>
      <c r="D125" s="198" t="s">
        <v>169</v>
      </c>
      <c r="E125" s="35"/>
      <c r="F125" s="225" t="s">
        <v>1094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169</v>
      </c>
      <c r="AU125" s="16" t="s">
        <v>84</v>
      </c>
    </row>
    <row r="126" spans="1:65" s="2" customFormat="1" ht="16.5" customHeight="1">
      <c r="A126" s="33"/>
      <c r="B126" s="34"/>
      <c r="C126" s="185" t="s">
        <v>133</v>
      </c>
      <c r="D126" s="185" t="s">
        <v>128</v>
      </c>
      <c r="E126" s="186" t="s">
        <v>1095</v>
      </c>
      <c r="F126" s="187" t="s">
        <v>1096</v>
      </c>
      <c r="G126" s="188" t="s">
        <v>166</v>
      </c>
      <c r="H126" s="189">
        <v>5</v>
      </c>
      <c r="I126" s="190"/>
      <c r="J126" s="191">
        <f>ROUND(I126*H126,2)</f>
        <v>0</v>
      </c>
      <c r="K126" s="187" t="s">
        <v>132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133</v>
      </c>
      <c r="AT126" s="196" t="s">
        <v>128</v>
      </c>
      <c r="AU126" s="196" t="s">
        <v>84</v>
      </c>
      <c r="AY126" s="16" t="s">
        <v>125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133</v>
      </c>
      <c r="BM126" s="196" t="s">
        <v>1097</v>
      </c>
    </row>
    <row r="127" spans="1:65" s="2" customFormat="1">
      <c r="A127" s="33"/>
      <c r="B127" s="34"/>
      <c r="C127" s="35"/>
      <c r="D127" s="198" t="s">
        <v>135</v>
      </c>
      <c r="E127" s="35"/>
      <c r="F127" s="199" t="s">
        <v>1096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84</v>
      </c>
    </row>
    <row r="128" spans="1:65" s="2" customFormat="1" ht="19.5">
      <c r="A128" s="33"/>
      <c r="B128" s="34"/>
      <c r="C128" s="35"/>
      <c r="D128" s="198" t="s">
        <v>169</v>
      </c>
      <c r="E128" s="35"/>
      <c r="F128" s="225" t="s">
        <v>1098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169</v>
      </c>
      <c r="AU128" s="16" t="s">
        <v>84</v>
      </c>
    </row>
    <row r="129" spans="1:65" s="2" customFormat="1" ht="16.5" customHeight="1">
      <c r="A129" s="33"/>
      <c r="B129" s="34"/>
      <c r="C129" s="185" t="s">
        <v>126</v>
      </c>
      <c r="D129" s="185" t="s">
        <v>128</v>
      </c>
      <c r="E129" s="186" t="s">
        <v>1099</v>
      </c>
      <c r="F129" s="187" t="s">
        <v>1100</v>
      </c>
      <c r="G129" s="188" t="s">
        <v>166</v>
      </c>
      <c r="H129" s="189">
        <v>1</v>
      </c>
      <c r="I129" s="190"/>
      <c r="J129" s="191">
        <f>ROUND(I129*H129,2)</f>
        <v>0</v>
      </c>
      <c r="K129" s="187" t="s">
        <v>132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133</v>
      </c>
      <c r="AT129" s="196" t="s">
        <v>128</v>
      </c>
      <c r="AU129" s="196" t="s">
        <v>84</v>
      </c>
      <c r="AY129" s="16" t="s">
        <v>125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84</v>
      </c>
      <c r="BK129" s="197">
        <f>ROUND(I129*H129,2)</f>
        <v>0</v>
      </c>
      <c r="BL129" s="16" t="s">
        <v>133</v>
      </c>
      <c r="BM129" s="196" t="s">
        <v>1101</v>
      </c>
    </row>
    <row r="130" spans="1:65" s="2" customFormat="1">
      <c r="A130" s="33"/>
      <c r="B130" s="34"/>
      <c r="C130" s="35"/>
      <c r="D130" s="198" t="s">
        <v>135</v>
      </c>
      <c r="E130" s="35"/>
      <c r="F130" s="199" t="s">
        <v>1100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84</v>
      </c>
    </row>
    <row r="131" spans="1:65" s="2" customFormat="1" ht="19.5">
      <c r="A131" s="33"/>
      <c r="B131" s="34"/>
      <c r="C131" s="35"/>
      <c r="D131" s="198" t="s">
        <v>169</v>
      </c>
      <c r="E131" s="35"/>
      <c r="F131" s="225" t="s">
        <v>1102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169</v>
      </c>
      <c r="AU131" s="16" t="s">
        <v>84</v>
      </c>
    </row>
    <row r="132" spans="1:65" s="2" customFormat="1" ht="16.5" customHeight="1">
      <c r="A132" s="33"/>
      <c r="B132" s="34"/>
      <c r="C132" s="185" t="s">
        <v>163</v>
      </c>
      <c r="D132" s="185" t="s">
        <v>128</v>
      </c>
      <c r="E132" s="186" t="s">
        <v>1103</v>
      </c>
      <c r="F132" s="187" t="s">
        <v>1104</v>
      </c>
      <c r="G132" s="188" t="s">
        <v>166</v>
      </c>
      <c r="H132" s="189">
        <v>8</v>
      </c>
      <c r="I132" s="190"/>
      <c r="J132" s="191">
        <f>ROUND(I132*H132,2)</f>
        <v>0</v>
      </c>
      <c r="K132" s="187" t="s">
        <v>132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133</v>
      </c>
      <c r="AT132" s="196" t="s">
        <v>128</v>
      </c>
      <c r="AU132" s="196" t="s">
        <v>84</v>
      </c>
      <c r="AY132" s="16" t="s">
        <v>125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84</v>
      </c>
      <c r="BK132" s="197">
        <f>ROUND(I132*H132,2)</f>
        <v>0</v>
      </c>
      <c r="BL132" s="16" t="s">
        <v>133</v>
      </c>
      <c r="BM132" s="196" t="s">
        <v>1105</v>
      </c>
    </row>
    <row r="133" spans="1:65" s="2" customFormat="1">
      <c r="A133" s="33"/>
      <c r="B133" s="34"/>
      <c r="C133" s="35"/>
      <c r="D133" s="198" t="s">
        <v>135</v>
      </c>
      <c r="E133" s="35"/>
      <c r="F133" s="199" t="s">
        <v>1104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84</v>
      </c>
    </row>
    <row r="134" spans="1:65" s="2" customFormat="1" ht="16.5" customHeight="1">
      <c r="A134" s="33"/>
      <c r="B134" s="34"/>
      <c r="C134" s="185" t="s">
        <v>171</v>
      </c>
      <c r="D134" s="185" t="s">
        <v>128</v>
      </c>
      <c r="E134" s="186" t="s">
        <v>1106</v>
      </c>
      <c r="F134" s="187" t="s">
        <v>1107</v>
      </c>
      <c r="G134" s="188" t="s">
        <v>166</v>
      </c>
      <c r="H134" s="189">
        <v>3</v>
      </c>
      <c r="I134" s="190"/>
      <c r="J134" s="191">
        <f>ROUND(I134*H134,2)</f>
        <v>0</v>
      </c>
      <c r="K134" s="187" t="s">
        <v>132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133</v>
      </c>
      <c r="AT134" s="196" t="s">
        <v>128</v>
      </c>
      <c r="AU134" s="196" t="s">
        <v>84</v>
      </c>
      <c r="AY134" s="16" t="s">
        <v>125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84</v>
      </c>
      <c r="BK134" s="197">
        <f>ROUND(I134*H134,2)</f>
        <v>0</v>
      </c>
      <c r="BL134" s="16" t="s">
        <v>133</v>
      </c>
      <c r="BM134" s="196" t="s">
        <v>1108</v>
      </c>
    </row>
    <row r="135" spans="1:65" s="2" customFormat="1" ht="29.25">
      <c r="A135" s="33"/>
      <c r="B135" s="34"/>
      <c r="C135" s="35"/>
      <c r="D135" s="198" t="s">
        <v>135</v>
      </c>
      <c r="E135" s="35"/>
      <c r="F135" s="199" t="s">
        <v>1109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84</v>
      </c>
    </row>
    <row r="136" spans="1:65" s="2" customFormat="1" ht="19.5">
      <c r="A136" s="33"/>
      <c r="B136" s="34"/>
      <c r="C136" s="35"/>
      <c r="D136" s="198" t="s">
        <v>169</v>
      </c>
      <c r="E136" s="35"/>
      <c r="F136" s="225" t="s">
        <v>1110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169</v>
      </c>
      <c r="AU136" s="16" t="s">
        <v>84</v>
      </c>
    </row>
    <row r="137" spans="1:65" s="2" customFormat="1" ht="16.5" customHeight="1">
      <c r="A137" s="33"/>
      <c r="B137" s="34"/>
      <c r="C137" s="226" t="s">
        <v>178</v>
      </c>
      <c r="D137" s="226" t="s">
        <v>430</v>
      </c>
      <c r="E137" s="227" t="s">
        <v>1111</v>
      </c>
      <c r="F137" s="228" t="s">
        <v>1112</v>
      </c>
      <c r="G137" s="229" t="s">
        <v>166</v>
      </c>
      <c r="H137" s="230">
        <v>1</v>
      </c>
      <c r="I137" s="231"/>
      <c r="J137" s="232">
        <f>ROUND(I137*H137,2)</f>
        <v>0</v>
      </c>
      <c r="K137" s="228" t="s">
        <v>132</v>
      </c>
      <c r="L137" s="233"/>
      <c r="M137" s="234" t="s">
        <v>1</v>
      </c>
      <c r="N137" s="235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433</v>
      </c>
      <c r="AT137" s="196" t="s">
        <v>430</v>
      </c>
      <c r="AU137" s="196" t="s">
        <v>84</v>
      </c>
      <c r="AY137" s="16" t="s">
        <v>125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84</v>
      </c>
      <c r="BK137" s="197">
        <f>ROUND(I137*H137,2)</f>
        <v>0</v>
      </c>
      <c r="BL137" s="16" t="s">
        <v>433</v>
      </c>
      <c r="BM137" s="196" t="s">
        <v>1113</v>
      </c>
    </row>
    <row r="138" spans="1:65" s="2" customFormat="1">
      <c r="A138" s="33"/>
      <c r="B138" s="34"/>
      <c r="C138" s="35"/>
      <c r="D138" s="198" t="s">
        <v>135</v>
      </c>
      <c r="E138" s="35"/>
      <c r="F138" s="199" t="s">
        <v>1112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84</v>
      </c>
    </row>
    <row r="139" spans="1:65" s="2" customFormat="1" ht="19.5">
      <c r="A139" s="33"/>
      <c r="B139" s="34"/>
      <c r="C139" s="35"/>
      <c r="D139" s="198" t="s">
        <v>169</v>
      </c>
      <c r="E139" s="35"/>
      <c r="F139" s="225" t="s">
        <v>1114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169</v>
      </c>
      <c r="AU139" s="16" t="s">
        <v>84</v>
      </c>
    </row>
    <row r="140" spans="1:65" s="2" customFormat="1" ht="16.5" customHeight="1">
      <c r="A140" s="33"/>
      <c r="B140" s="34"/>
      <c r="C140" s="226" t="s">
        <v>186</v>
      </c>
      <c r="D140" s="226" t="s">
        <v>430</v>
      </c>
      <c r="E140" s="227" t="s">
        <v>1115</v>
      </c>
      <c r="F140" s="228" t="s">
        <v>1116</v>
      </c>
      <c r="G140" s="229" t="s">
        <v>166</v>
      </c>
      <c r="H140" s="230">
        <v>2</v>
      </c>
      <c r="I140" s="231"/>
      <c r="J140" s="232">
        <f>ROUND(I140*H140,2)</f>
        <v>0</v>
      </c>
      <c r="K140" s="228" t="s">
        <v>132</v>
      </c>
      <c r="L140" s="233"/>
      <c r="M140" s="234" t="s">
        <v>1</v>
      </c>
      <c r="N140" s="235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433</v>
      </c>
      <c r="AT140" s="196" t="s">
        <v>430</v>
      </c>
      <c r="AU140" s="196" t="s">
        <v>84</v>
      </c>
      <c r="AY140" s="16" t="s">
        <v>125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84</v>
      </c>
      <c r="BK140" s="197">
        <f>ROUND(I140*H140,2)</f>
        <v>0</v>
      </c>
      <c r="BL140" s="16" t="s">
        <v>433</v>
      </c>
      <c r="BM140" s="196" t="s">
        <v>1117</v>
      </c>
    </row>
    <row r="141" spans="1:65" s="2" customFormat="1">
      <c r="A141" s="33"/>
      <c r="B141" s="34"/>
      <c r="C141" s="35"/>
      <c r="D141" s="198" t="s">
        <v>135</v>
      </c>
      <c r="E141" s="35"/>
      <c r="F141" s="199" t="s">
        <v>1116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84</v>
      </c>
    </row>
    <row r="142" spans="1:65" s="2" customFormat="1" ht="19.5">
      <c r="A142" s="33"/>
      <c r="B142" s="34"/>
      <c r="C142" s="35"/>
      <c r="D142" s="198" t="s">
        <v>169</v>
      </c>
      <c r="E142" s="35"/>
      <c r="F142" s="225" t="s">
        <v>1118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169</v>
      </c>
      <c r="AU142" s="16" t="s">
        <v>84</v>
      </c>
    </row>
    <row r="143" spans="1:65" s="2" customFormat="1" ht="16.5" customHeight="1">
      <c r="A143" s="33"/>
      <c r="B143" s="34"/>
      <c r="C143" s="226" t="s">
        <v>192</v>
      </c>
      <c r="D143" s="226" t="s">
        <v>430</v>
      </c>
      <c r="E143" s="227" t="s">
        <v>1119</v>
      </c>
      <c r="F143" s="228" t="s">
        <v>1120</v>
      </c>
      <c r="G143" s="229" t="s">
        <v>166</v>
      </c>
      <c r="H143" s="230">
        <v>3</v>
      </c>
      <c r="I143" s="231"/>
      <c r="J143" s="232">
        <f>ROUND(I143*H143,2)</f>
        <v>0</v>
      </c>
      <c r="K143" s="228" t="s">
        <v>132</v>
      </c>
      <c r="L143" s="233"/>
      <c r="M143" s="234" t="s">
        <v>1</v>
      </c>
      <c r="N143" s="235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433</v>
      </c>
      <c r="AT143" s="196" t="s">
        <v>430</v>
      </c>
      <c r="AU143" s="196" t="s">
        <v>84</v>
      </c>
      <c r="AY143" s="16" t="s">
        <v>125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433</v>
      </c>
      <c r="BM143" s="196" t="s">
        <v>1121</v>
      </c>
    </row>
    <row r="144" spans="1:65" s="2" customFormat="1">
      <c r="A144" s="33"/>
      <c r="B144" s="34"/>
      <c r="C144" s="35"/>
      <c r="D144" s="198" t="s">
        <v>135</v>
      </c>
      <c r="E144" s="35"/>
      <c r="F144" s="199" t="s">
        <v>1120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135</v>
      </c>
      <c r="AU144" s="16" t="s">
        <v>84</v>
      </c>
    </row>
    <row r="145" spans="1:65" s="13" customFormat="1">
      <c r="B145" s="203"/>
      <c r="C145" s="204"/>
      <c r="D145" s="198" t="s">
        <v>137</v>
      </c>
      <c r="E145" s="205" t="s">
        <v>1</v>
      </c>
      <c r="F145" s="206" t="s">
        <v>1122</v>
      </c>
      <c r="G145" s="204"/>
      <c r="H145" s="207">
        <v>1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137</v>
      </c>
      <c r="AU145" s="213" t="s">
        <v>84</v>
      </c>
      <c r="AV145" s="13" t="s">
        <v>86</v>
      </c>
      <c r="AW145" s="13" t="s">
        <v>34</v>
      </c>
      <c r="AX145" s="13" t="s">
        <v>77</v>
      </c>
      <c r="AY145" s="213" t="s">
        <v>125</v>
      </c>
    </row>
    <row r="146" spans="1:65" s="13" customFormat="1">
      <c r="B146" s="203"/>
      <c r="C146" s="204"/>
      <c r="D146" s="198" t="s">
        <v>137</v>
      </c>
      <c r="E146" s="205" t="s">
        <v>1</v>
      </c>
      <c r="F146" s="206" t="s">
        <v>1122</v>
      </c>
      <c r="G146" s="204"/>
      <c r="H146" s="207">
        <v>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137</v>
      </c>
      <c r="AU146" s="213" t="s">
        <v>84</v>
      </c>
      <c r="AV146" s="13" t="s">
        <v>86</v>
      </c>
      <c r="AW146" s="13" t="s">
        <v>34</v>
      </c>
      <c r="AX146" s="13" t="s">
        <v>77</v>
      </c>
      <c r="AY146" s="213" t="s">
        <v>125</v>
      </c>
    </row>
    <row r="147" spans="1:65" s="13" customFormat="1">
      <c r="B147" s="203"/>
      <c r="C147" s="204"/>
      <c r="D147" s="198" t="s">
        <v>137</v>
      </c>
      <c r="E147" s="205" t="s">
        <v>1</v>
      </c>
      <c r="F147" s="206" t="s">
        <v>1123</v>
      </c>
      <c r="G147" s="204"/>
      <c r="H147" s="207">
        <v>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137</v>
      </c>
      <c r="AU147" s="213" t="s">
        <v>84</v>
      </c>
      <c r="AV147" s="13" t="s">
        <v>86</v>
      </c>
      <c r="AW147" s="13" t="s">
        <v>34</v>
      </c>
      <c r="AX147" s="13" t="s">
        <v>77</v>
      </c>
      <c r="AY147" s="213" t="s">
        <v>125</v>
      </c>
    </row>
    <row r="148" spans="1:65" s="14" customFormat="1">
      <c r="B148" s="214"/>
      <c r="C148" s="215"/>
      <c r="D148" s="198" t="s">
        <v>137</v>
      </c>
      <c r="E148" s="216" t="s">
        <v>1</v>
      </c>
      <c r="F148" s="217" t="s">
        <v>158</v>
      </c>
      <c r="G148" s="215"/>
      <c r="H148" s="218">
        <v>3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137</v>
      </c>
      <c r="AU148" s="224" t="s">
        <v>84</v>
      </c>
      <c r="AV148" s="14" t="s">
        <v>133</v>
      </c>
      <c r="AW148" s="14" t="s">
        <v>34</v>
      </c>
      <c r="AX148" s="14" t="s">
        <v>84</v>
      </c>
      <c r="AY148" s="224" t="s">
        <v>125</v>
      </c>
    </row>
    <row r="149" spans="1:65" s="2" customFormat="1" ht="16.5" customHeight="1">
      <c r="A149" s="33"/>
      <c r="B149" s="34"/>
      <c r="C149" s="185" t="s">
        <v>194</v>
      </c>
      <c r="D149" s="185" t="s">
        <v>128</v>
      </c>
      <c r="E149" s="186" t="s">
        <v>1124</v>
      </c>
      <c r="F149" s="187" t="s">
        <v>1125</v>
      </c>
      <c r="G149" s="188" t="s">
        <v>166</v>
      </c>
      <c r="H149" s="189">
        <v>3</v>
      </c>
      <c r="I149" s="190"/>
      <c r="J149" s="191">
        <f>ROUND(I149*H149,2)</f>
        <v>0</v>
      </c>
      <c r="K149" s="187" t="s">
        <v>132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133</v>
      </c>
      <c r="AT149" s="196" t="s">
        <v>128</v>
      </c>
      <c r="AU149" s="196" t="s">
        <v>84</v>
      </c>
      <c r="AY149" s="16" t="s">
        <v>125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84</v>
      </c>
      <c r="BK149" s="197">
        <f>ROUND(I149*H149,2)</f>
        <v>0</v>
      </c>
      <c r="BL149" s="16" t="s">
        <v>133</v>
      </c>
      <c r="BM149" s="196" t="s">
        <v>1126</v>
      </c>
    </row>
    <row r="150" spans="1:65" s="2" customFormat="1">
      <c r="A150" s="33"/>
      <c r="B150" s="34"/>
      <c r="C150" s="35"/>
      <c r="D150" s="198" t="s">
        <v>135</v>
      </c>
      <c r="E150" s="35"/>
      <c r="F150" s="199" t="s">
        <v>1125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135</v>
      </c>
      <c r="AU150" s="16" t="s">
        <v>84</v>
      </c>
    </row>
    <row r="151" spans="1:65" s="2" customFormat="1" ht="16.5" customHeight="1">
      <c r="A151" s="33"/>
      <c r="B151" s="34"/>
      <c r="C151" s="226" t="s">
        <v>200</v>
      </c>
      <c r="D151" s="226" t="s">
        <v>430</v>
      </c>
      <c r="E151" s="227" t="s">
        <v>1127</v>
      </c>
      <c r="F151" s="228" t="s">
        <v>1128</v>
      </c>
      <c r="G151" s="229" t="s">
        <v>166</v>
      </c>
      <c r="H151" s="230">
        <v>3</v>
      </c>
      <c r="I151" s="231"/>
      <c r="J151" s="232">
        <f>ROUND(I151*H151,2)</f>
        <v>0</v>
      </c>
      <c r="K151" s="228" t="s">
        <v>132</v>
      </c>
      <c r="L151" s="233"/>
      <c r="M151" s="234" t="s">
        <v>1</v>
      </c>
      <c r="N151" s="235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433</v>
      </c>
      <c r="AT151" s="196" t="s">
        <v>430</v>
      </c>
      <c r="AU151" s="196" t="s">
        <v>84</v>
      </c>
      <c r="AY151" s="16" t="s">
        <v>125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84</v>
      </c>
      <c r="BK151" s="197">
        <f>ROUND(I151*H151,2)</f>
        <v>0</v>
      </c>
      <c r="BL151" s="16" t="s">
        <v>433</v>
      </c>
      <c r="BM151" s="196" t="s">
        <v>1129</v>
      </c>
    </row>
    <row r="152" spans="1:65" s="2" customFormat="1">
      <c r="A152" s="33"/>
      <c r="B152" s="34"/>
      <c r="C152" s="35"/>
      <c r="D152" s="198" t="s">
        <v>135</v>
      </c>
      <c r="E152" s="35"/>
      <c r="F152" s="199" t="s">
        <v>1128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84</v>
      </c>
    </row>
    <row r="153" spans="1:65" s="2" customFormat="1" ht="16.5" customHeight="1">
      <c r="A153" s="33"/>
      <c r="B153" s="34"/>
      <c r="C153" s="185" t="s">
        <v>206</v>
      </c>
      <c r="D153" s="185" t="s">
        <v>128</v>
      </c>
      <c r="E153" s="186" t="s">
        <v>1130</v>
      </c>
      <c r="F153" s="187" t="s">
        <v>1131</v>
      </c>
      <c r="G153" s="188" t="s">
        <v>166</v>
      </c>
      <c r="H153" s="189">
        <v>6</v>
      </c>
      <c r="I153" s="190"/>
      <c r="J153" s="191">
        <f>ROUND(I153*H153,2)</f>
        <v>0</v>
      </c>
      <c r="K153" s="187" t="s">
        <v>132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133</v>
      </c>
      <c r="AT153" s="196" t="s">
        <v>128</v>
      </c>
      <c r="AU153" s="196" t="s">
        <v>84</v>
      </c>
      <c r="AY153" s="16" t="s">
        <v>125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84</v>
      </c>
      <c r="BK153" s="197">
        <f>ROUND(I153*H153,2)</f>
        <v>0</v>
      </c>
      <c r="BL153" s="16" t="s">
        <v>133</v>
      </c>
      <c r="BM153" s="196" t="s">
        <v>1132</v>
      </c>
    </row>
    <row r="154" spans="1:65" s="2" customFormat="1" ht="19.5">
      <c r="A154" s="33"/>
      <c r="B154" s="34"/>
      <c r="C154" s="35"/>
      <c r="D154" s="198" t="s">
        <v>135</v>
      </c>
      <c r="E154" s="35"/>
      <c r="F154" s="199" t="s">
        <v>1133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84</v>
      </c>
    </row>
    <row r="155" spans="1:65" s="2" customFormat="1" ht="19.5">
      <c r="A155" s="33"/>
      <c r="B155" s="34"/>
      <c r="C155" s="35"/>
      <c r="D155" s="198" t="s">
        <v>169</v>
      </c>
      <c r="E155" s="35"/>
      <c r="F155" s="225" t="s">
        <v>1134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169</v>
      </c>
      <c r="AU155" s="16" t="s">
        <v>84</v>
      </c>
    </row>
    <row r="156" spans="1:65" s="2" customFormat="1" ht="16.5" customHeight="1">
      <c r="A156" s="33"/>
      <c r="B156" s="34"/>
      <c r="C156" s="226" t="s">
        <v>212</v>
      </c>
      <c r="D156" s="226" t="s">
        <v>430</v>
      </c>
      <c r="E156" s="227" t="s">
        <v>1135</v>
      </c>
      <c r="F156" s="228" t="s">
        <v>1136</v>
      </c>
      <c r="G156" s="229" t="s">
        <v>166</v>
      </c>
      <c r="H156" s="230">
        <v>3</v>
      </c>
      <c r="I156" s="231"/>
      <c r="J156" s="232">
        <f>ROUND(I156*H156,2)</f>
        <v>0</v>
      </c>
      <c r="K156" s="228" t="s">
        <v>132</v>
      </c>
      <c r="L156" s="233"/>
      <c r="M156" s="234" t="s">
        <v>1</v>
      </c>
      <c r="N156" s="235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433</v>
      </c>
      <c r="AT156" s="196" t="s">
        <v>430</v>
      </c>
      <c r="AU156" s="196" t="s">
        <v>84</v>
      </c>
      <c r="AY156" s="16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433</v>
      </c>
      <c r="BM156" s="196" t="s">
        <v>1137</v>
      </c>
    </row>
    <row r="157" spans="1:65" s="2" customFormat="1">
      <c r="A157" s="33"/>
      <c r="B157" s="34"/>
      <c r="C157" s="35"/>
      <c r="D157" s="198" t="s">
        <v>135</v>
      </c>
      <c r="E157" s="35"/>
      <c r="F157" s="199" t="s">
        <v>1136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84</v>
      </c>
    </row>
    <row r="158" spans="1:65" s="2" customFormat="1" ht="16.5" customHeight="1">
      <c r="A158" s="33"/>
      <c r="B158" s="34"/>
      <c r="C158" s="226" t="s">
        <v>8</v>
      </c>
      <c r="D158" s="226" t="s">
        <v>430</v>
      </c>
      <c r="E158" s="227" t="s">
        <v>1138</v>
      </c>
      <c r="F158" s="228" t="s">
        <v>1139</v>
      </c>
      <c r="G158" s="229" t="s">
        <v>166</v>
      </c>
      <c r="H158" s="230">
        <v>3</v>
      </c>
      <c r="I158" s="231"/>
      <c r="J158" s="232">
        <f>ROUND(I158*H158,2)</f>
        <v>0</v>
      </c>
      <c r="K158" s="228" t="s">
        <v>132</v>
      </c>
      <c r="L158" s="233"/>
      <c r="M158" s="234" t="s">
        <v>1</v>
      </c>
      <c r="N158" s="235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433</v>
      </c>
      <c r="AT158" s="196" t="s">
        <v>430</v>
      </c>
      <c r="AU158" s="196" t="s">
        <v>84</v>
      </c>
      <c r="AY158" s="16" t="s">
        <v>125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84</v>
      </c>
      <c r="BK158" s="197">
        <f>ROUND(I158*H158,2)</f>
        <v>0</v>
      </c>
      <c r="BL158" s="16" t="s">
        <v>433</v>
      </c>
      <c r="BM158" s="196" t="s">
        <v>1140</v>
      </c>
    </row>
    <row r="159" spans="1:65" s="2" customFormat="1">
      <c r="A159" s="33"/>
      <c r="B159" s="34"/>
      <c r="C159" s="35"/>
      <c r="D159" s="198" t="s">
        <v>135</v>
      </c>
      <c r="E159" s="35"/>
      <c r="F159" s="199" t="s">
        <v>1139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135</v>
      </c>
      <c r="AU159" s="16" t="s">
        <v>84</v>
      </c>
    </row>
    <row r="160" spans="1:65" s="2" customFormat="1" ht="16.5" customHeight="1">
      <c r="A160" s="33"/>
      <c r="B160" s="34"/>
      <c r="C160" s="185" t="s">
        <v>222</v>
      </c>
      <c r="D160" s="185" t="s">
        <v>128</v>
      </c>
      <c r="E160" s="186" t="s">
        <v>1141</v>
      </c>
      <c r="F160" s="187" t="s">
        <v>1142</v>
      </c>
      <c r="G160" s="188" t="s">
        <v>166</v>
      </c>
      <c r="H160" s="189">
        <v>6</v>
      </c>
      <c r="I160" s="190"/>
      <c r="J160" s="191">
        <f>ROUND(I160*H160,2)</f>
        <v>0</v>
      </c>
      <c r="K160" s="187" t="s">
        <v>132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133</v>
      </c>
      <c r="AT160" s="196" t="s">
        <v>128</v>
      </c>
      <c r="AU160" s="196" t="s">
        <v>84</v>
      </c>
      <c r="AY160" s="16" t="s">
        <v>125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84</v>
      </c>
      <c r="BK160" s="197">
        <f>ROUND(I160*H160,2)</f>
        <v>0</v>
      </c>
      <c r="BL160" s="16" t="s">
        <v>133</v>
      </c>
      <c r="BM160" s="196" t="s">
        <v>1143</v>
      </c>
    </row>
    <row r="161" spans="1:65" s="2" customFormat="1" ht="29.25">
      <c r="A161" s="33"/>
      <c r="B161" s="34"/>
      <c r="C161" s="35"/>
      <c r="D161" s="198" t="s">
        <v>135</v>
      </c>
      <c r="E161" s="35"/>
      <c r="F161" s="199" t="s">
        <v>1144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84</v>
      </c>
    </row>
    <row r="162" spans="1:65" s="2" customFormat="1" ht="19.5">
      <c r="A162" s="33"/>
      <c r="B162" s="34"/>
      <c r="C162" s="35"/>
      <c r="D162" s="198" t="s">
        <v>169</v>
      </c>
      <c r="E162" s="35"/>
      <c r="F162" s="225" t="s">
        <v>1145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169</v>
      </c>
      <c r="AU162" s="16" t="s">
        <v>84</v>
      </c>
    </row>
    <row r="163" spans="1:65" s="2" customFormat="1" ht="16.5" customHeight="1">
      <c r="A163" s="33"/>
      <c r="B163" s="34"/>
      <c r="C163" s="226" t="s">
        <v>228</v>
      </c>
      <c r="D163" s="226" t="s">
        <v>430</v>
      </c>
      <c r="E163" s="227" t="s">
        <v>1146</v>
      </c>
      <c r="F163" s="228" t="s">
        <v>1147</v>
      </c>
      <c r="G163" s="229" t="s">
        <v>166</v>
      </c>
      <c r="H163" s="230">
        <v>6</v>
      </c>
      <c r="I163" s="231"/>
      <c r="J163" s="232">
        <f>ROUND(I163*H163,2)</f>
        <v>0</v>
      </c>
      <c r="K163" s="228" t="s">
        <v>132</v>
      </c>
      <c r="L163" s="233"/>
      <c r="M163" s="234" t="s">
        <v>1</v>
      </c>
      <c r="N163" s="235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433</v>
      </c>
      <c r="AT163" s="196" t="s">
        <v>430</v>
      </c>
      <c r="AU163" s="196" t="s">
        <v>84</v>
      </c>
      <c r="AY163" s="16" t="s">
        <v>125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84</v>
      </c>
      <c r="BK163" s="197">
        <f>ROUND(I163*H163,2)</f>
        <v>0</v>
      </c>
      <c r="BL163" s="16" t="s">
        <v>433</v>
      </c>
      <c r="BM163" s="196" t="s">
        <v>1148</v>
      </c>
    </row>
    <row r="164" spans="1:65" s="2" customFormat="1">
      <c r="A164" s="33"/>
      <c r="B164" s="34"/>
      <c r="C164" s="35"/>
      <c r="D164" s="198" t="s">
        <v>135</v>
      </c>
      <c r="E164" s="35"/>
      <c r="F164" s="199" t="s">
        <v>1147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135</v>
      </c>
      <c r="AU164" s="16" t="s">
        <v>84</v>
      </c>
    </row>
    <row r="165" spans="1:65" s="2" customFormat="1" ht="16.5" customHeight="1">
      <c r="A165" s="33"/>
      <c r="B165" s="34"/>
      <c r="C165" s="185" t="s">
        <v>234</v>
      </c>
      <c r="D165" s="185" t="s">
        <v>128</v>
      </c>
      <c r="E165" s="186" t="s">
        <v>1149</v>
      </c>
      <c r="F165" s="187" t="s">
        <v>1150</v>
      </c>
      <c r="G165" s="188" t="s">
        <v>166</v>
      </c>
      <c r="H165" s="189">
        <v>6</v>
      </c>
      <c r="I165" s="190"/>
      <c r="J165" s="191">
        <f>ROUND(I165*H165,2)</f>
        <v>0</v>
      </c>
      <c r="K165" s="187" t="s">
        <v>132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133</v>
      </c>
      <c r="AT165" s="196" t="s">
        <v>128</v>
      </c>
      <c r="AU165" s="196" t="s">
        <v>84</v>
      </c>
      <c r="AY165" s="16" t="s">
        <v>125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84</v>
      </c>
      <c r="BK165" s="197">
        <f>ROUND(I165*H165,2)</f>
        <v>0</v>
      </c>
      <c r="BL165" s="16" t="s">
        <v>133</v>
      </c>
      <c r="BM165" s="196" t="s">
        <v>1151</v>
      </c>
    </row>
    <row r="166" spans="1:65" s="2" customFormat="1">
      <c r="A166" s="33"/>
      <c r="B166" s="34"/>
      <c r="C166" s="35"/>
      <c r="D166" s="198" t="s">
        <v>135</v>
      </c>
      <c r="E166" s="35"/>
      <c r="F166" s="199" t="s">
        <v>1150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135</v>
      </c>
      <c r="AU166" s="16" t="s">
        <v>84</v>
      </c>
    </row>
    <row r="167" spans="1:65" s="2" customFormat="1" ht="16.5" customHeight="1">
      <c r="A167" s="33"/>
      <c r="B167" s="34"/>
      <c r="C167" s="226" t="s">
        <v>240</v>
      </c>
      <c r="D167" s="226" t="s">
        <v>430</v>
      </c>
      <c r="E167" s="227" t="s">
        <v>1152</v>
      </c>
      <c r="F167" s="228" t="s">
        <v>1153</v>
      </c>
      <c r="G167" s="229" t="s">
        <v>166</v>
      </c>
      <c r="H167" s="230">
        <v>6</v>
      </c>
      <c r="I167" s="231"/>
      <c r="J167" s="232">
        <f>ROUND(I167*H167,2)</f>
        <v>0</v>
      </c>
      <c r="K167" s="228" t="s">
        <v>132</v>
      </c>
      <c r="L167" s="233"/>
      <c r="M167" s="234" t="s">
        <v>1</v>
      </c>
      <c r="N167" s="235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433</v>
      </c>
      <c r="AT167" s="196" t="s">
        <v>430</v>
      </c>
      <c r="AU167" s="196" t="s">
        <v>84</v>
      </c>
      <c r="AY167" s="16" t="s">
        <v>125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433</v>
      </c>
      <c r="BM167" s="196" t="s">
        <v>1154</v>
      </c>
    </row>
    <row r="168" spans="1:65" s="2" customFormat="1">
      <c r="A168" s="33"/>
      <c r="B168" s="34"/>
      <c r="C168" s="35"/>
      <c r="D168" s="198" t="s">
        <v>135</v>
      </c>
      <c r="E168" s="35"/>
      <c r="F168" s="199" t="s">
        <v>1153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84</v>
      </c>
    </row>
    <row r="169" spans="1:65" s="2" customFormat="1" ht="16.5" customHeight="1">
      <c r="A169" s="33"/>
      <c r="B169" s="34"/>
      <c r="C169" s="226" t="s">
        <v>245</v>
      </c>
      <c r="D169" s="226" t="s">
        <v>430</v>
      </c>
      <c r="E169" s="227" t="s">
        <v>1155</v>
      </c>
      <c r="F169" s="228" t="s">
        <v>1156</v>
      </c>
      <c r="G169" s="229" t="s">
        <v>166</v>
      </c>
      <c r="H169" s="230">
        <v>18</v>
      </c>
      <c r="I169" s="231"/>
      <c r="J169" s="232">
        <f>ROUND(I169*H169,2)</f>
        <v>0</v>
      </c>
      <c r="K169" s="228" t="s">
        <v>132</v>
      </c>
      <c r="L169" s="233"/>
      <c r="M169" s="234" t="s">
        <v>1</v>
      </c>
      <c r="N169" s="235" t="s">
        <v>42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433</v>
      </c>
      <c r="AT169" s="196" t="s">
        <v>430</v>
      </c>
      <c r="AU169" s="196" t="s">
        <v>84</v>
      </c>
      <c r="AY169" s="16" t="s">
        <v>125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84</v>
      </c>
      <c r="BK169" s="197">
        <f>ROUND(I169*H169,2)</f>
        <v>0</v>
      </c>
      <c r="BL169" s="16" t="s">
        <v>433</v>
      </c>
      <c r="BM169" s="196" t="s">
        <v>1157</v>
      </c>
    </row>
    <row r="170" spans="1:65" s="2" customFormat="1">
      <c r="A170" s="33"/>
      <c r="B170" s="34"/>
      <c r="C170" s="35"/>
      <c r="D170" s="198" t="s">
        <v>135</v>
      </c>
      <c r="E170" s="35"/>
      <c r="F170" s="199" t="s">
        <v>1156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135</v>
      </c>
      <c r="AU170" s="16" t="s">
        <v>84</v>
      </c>
    </row>
    <row r="171" spans="1:65" s="2" customFormat="1" ht="16.5" customHeight="1">
      <c r="A171" s="33"/>
      <c r="B171" s="34"/>
      <c r="C171" s="226" t="s">
        <v>7</v>
      </c>
      <c r="D171" s="226" t="s">
        <v>430</v>
      </c>
      <c r="E171" s="227" t="s">
        <v>1158</v>
      </c>
      <c r="F171" s="228" t="s">
        <v>1159</v>
      </c>
      <c r="G171" s="229" t="s">
        <v>166</v>
      </c>
      <c r="H171" s="230">
        <v>4</v>
      </c>
      <c r="I171" s="231"/>
      <c r="J171" s="232">
        <f>ROUND(I171*H171,2)</f>
        <v>0</v>
      </c>
      <c r="K171" s="228" t="s">
        <v>132</v>
      </c>
      <c r="L171" s="233"/>
      <c r="M171" s="234" t="s">
        <v>1</v>
      </c>
      <c r="N171" s="235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433</v>
      </c>
      <c r="AT171" s="196" t="s">
        <v>430</v>
      </c>
      <c r="AU171" s="196" t="s">
        <v>84</v>
      </c>
      <c r="AY171" s="16" t="s">
        <v>125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84</v>
      </c>
      <c r="BK171" s="197">
        <f>ROUND(I171*H171,2)</f>
        <v>0</v>
      </c>
      <c r="BL171" s="16" t="s">
        <v>433</v>
      </c>
      <c r="BM171" s="196" t="s">
        <v>1160</v>
      </c>
    </row>
    <row r="172" spans="1:65" s="2" customFormat="1">
      <c r="A172" s="33"/>
      <c r="B172" s="34"/>
      <c r="C172" s="35"/>
      <c r="D172" s="198" t="s">
        <v>135</v>
      </c>
      <c r="E172" s="35"/>
      <c r="F172" s="199" t="s">
        <v>1159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135</v>
      </c>
      <c r="AU172" s="16" t="s">
        <v>84</v>
      </c>
    </row>
    <row r="173" spans="1:65" s="2" customFormat="1" ht="16.5" customHeight="1">
      <c r="A173" s="33"/>
      <c r="B173" s="34"/>
      <c r="C173" s="226" t="s">
        <v>254</v>
      </c>
      <c r="D173" s="226" t="s">
        <v>430</v>
      </c>
      <c r="E173" s="227" t="s">
        <v>1161</v>
      </c>
      <c r="F173" s="228" t="s">
        <v>1162</v>
      </c>
      <c r="G173" s="229" t="s">
        <v>166</v>
      </c>
      <c r="H173" s="230">
        <v>4</v>
      </c>
      <c r="I173" s="231"/>
      <c r="J173" s="232">
        <f>ROUND(I173*H173,2)</f>
        <v>0</v>
      </c>
      <c r="K173" s="228" t="s">
        <v>132</v>
      </c>
      <c r="L173" s="233"/>
      <c r="M173" s="234" t="s">
        <v>1</v>
      </c>
      <c r="N173" s="235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433</v>
      </c>
      <c r="AT173" s="196" t="s">
        <v>430</v>
      </c>
      <c r="AU173" s="196" t="s">
        <v>84</v>
      </c>
      <c r="AY173" s="16" t="s">
        <v>125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433</v>
      </c>
      <c r="BM173" s="196" t="s">
        <v>1163</v>
      </c>
    </row>
    <row r="174" spans="1:65" s="2" customFormat="1">
      <c r="A174" s="33"/>
      <c r="B174" s="34"/>
      <c r="C174" s="35"/>
      <c r="D174" s="198" t="s">
        <v>135</v>
      </c>
      <c r="E174" s="35"/>
      <c r="F174" s="199" t="s">
        <v>1162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84</v>
      </c>
    </row>
    <row r="175" spans="1:65" s="2" customFormat="1" ht="36">
      <c r="A175" s="33"/>
      <c r="B175" s="34"/>
      <c r="C175" s="185" t="s">
        <v>265</v>
      </c>
      <c r="D175" s="185" t="s">
        <v>128</v>
      </c>
      <c r="E175" s="186" t="s">
        <v>643</v>
      </c>
      <c r="F175" s="187" t="s">
        <v>644</v>
      </c>
      <c r="G175" s="188" t="s">
        <v>181</v>
      </c>
      <c r="H175" s="189">
        <v>0.5</v>
      </c>
      <c r="I175" s="190"/>
      <c r="J175" s="191">
        <f>ROUND(I175*H175,2)</f>
        <v>0</v>
      </c>
      <c r="K175" s="187" t="s">
        <v>132</v>
      </c>
      <c r="L175" s="38"/>
      <c r="M175" s="192" t="s">
        <v>1</v>
      </c>
      <c r="N175" s="193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84</v>
      </c>
      <c r="AT175" s="196" t="s">
        <v>128</v>
      </c>
      <c r="AU175" s="196" t="s">
        <v>84</v>
      </c>
      <c r="AY175" s="16" t="s">
        <v>125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84</v>
      </c>
      <c r="BM175" s="196" t="s">
        <v>1164</v>
      </c>
    </row>
    <row r="176" spans="1:65" s="2" customFormat="1" ht="39">
      <c r="A176" s="33"/>
      <c r="B176" s="34"/>
      <c r="C176" s="35"/>
      <c r="D176" s="198" t="s">
        <v>135</v>
      </c>
      <c r="E176" s="35"/>
      <c r="F176" s="199" t="s">
        <v>646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84</v>
      </c>
    </row>
    <row r="177" spans="1:65" s="2" customFormat="1" ht="16.5" customHeight="1">
      <c r="A177" s="33"/>
      <c r="B177" s="34"/>
      <c r="C177" s="185" t="s">
        <v>260</v>
      </c>
      <c r="D177" s="185" t="s">
        <v>128</v>
      </c>
      <c r="E177" s="186" t="s">
        <v>637</v>
      </c>
      <c r="F177" s="187" t="s">
        <v>638</v>
      </c>
      <c r="G177" s="188" t="s">
        <v>181</v>
      </c>
      <c r="H177" s="189">
        <v>0.5</v>
      </c>
      <c r="I177" s="190"/>
      <c r="J177" s="191">
        <f>ROUND(I177*H177,2)</f>
        <v>0</v>
      </c>
      <c r="K177" s="187" t="s">
        <v>132</v>
      </c>
      <c r="L177" s="38"/>
      <c r="M177" s="192" t="s">
        <v>1</v>
      </c>
      <c r="N177" s="193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84</v>
      </c>
      <c r="AT177" s="196" t="s">
        <v>128</v>
      </c>
      <c r="AU177" s="196" t="s">
        <v>84</v>
      </c>
      <c r="AY177" s="16" t="s">
        <v>125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84</v>
      </c>
      <c r="BM177" s="196" t="s">
        <v>1165</v>
      </c>
    </row>
    <row r="178" spans="1:65" s="2" customFormat="1" ht="29.25">
      <c r="A178" s="33"/>
      <c r="B178" s="34"/>
      <c r="C178" s="35"/>
      <c r="D178" s="198" t="s">
        <v>135</v>
      </c>
      <c r="E178" s="35"/>
      <c r="F178" s="199" t="s">
        <v>640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135</v>
      </c>
      <c r="AU178" s="16" t="s">
        <v>84</v>
      </c>
    </row>
    <row r="179" spans="1:65" s="2" customFormat="1" ht="16.5" customHeight="1">
      <c r="A179" s="33"/>
      <c r="B179" s="34"/>
      <c r="C179" s="185" t="s">
        <v>270</v>
      </c>
      <c r="D179" s="185" t="s">
        <v>128</v>
      </c>
      <c r="E179" s="186" t="s">
        <v>1166</v>
      </c>
      <c r="F179" s="187" t="s">
        <v>1167</v>
      </c>
      <c r="G179" s="188" t="s">
        <v>181</v>
      </c>
      <c r="H179" s="189">
        <v>0.5</v>
      </c>
      <c r="I179" s="190"/>
      <c r="J179" s="191">
        <f>ROUND(I179*H179,2)</f>
        <v>0</v>
      </c>
      <c r="K179" s="187" t="s">
        <v>132</v>
      </c>
      <c r="L179" s="38"/>
      <c r="M179" s="192" t="s">
        <v>1</v>
      </c>
      <c r="N179" s="193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84</v>
      </c>
      <c r="AT179" s="196" t="s">
        <v>128</v>
      </c>
      <c r="AU179" s="196" t="s">
        <v>84</v>
      </c>
      <c r="AY179" s="16" t="s">
        <v>125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84</v>
      </c>
      <c r="BK179" s="197">
        <f>ROUND(I179*H179,2)</f>
        <v>0</v>
      </c>
      <c r="BL179" s="16" t="s">
        <v>84</v>
      </c>
      <c r="BM179" s="196" t="s">
        <v>1168</v>
      </c>
    </row>
    <row r="180" spans="1:65" s="2" customFormat="1" ht="29.25">
      <c r="A180" s="33"/>
      <c r="B180" s="34"/>
      <c r="C180" s="35"/>
      <c r="D180" s="198" t="s">
        <v>135</v>
      </c>
      <c r="E180" s="35"/>
      <c r="F180" s="199" t="s">
        <v>1169</v>
      </c>
      <c r="G180" s="35"/>
      <c r="H180" s="35"/>
      <c r="I180" s="200"/>
      <c r="J180" s="35"/>
      <c r="K180" s="35"/>
      <c r="L180" s="38"/>
      <c r="M180" s="239"/>
      <c r="N180" s="240"/>
      <c r="O180" s="241"/>
      <c r="P180" s="241"/>
      <c r="Q180" s="241"/>
      <c r="R180" s="241"/>
      <c r="S180" s="241"/>
      <c r="T180" s="24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135</v>
      </c>
      <c r="AU180" s="16" t="s">
        <v>84</v>
      </c>
    </row>
    <row r="181" spans="1:65" s="2" customFormat="1" ht="6.95" customHeight="1">
      <c r="A181" s="3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38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sheetProtection algorithmName="SHA-512" hashValue="YLKSnqfNNaT9VNUP6niBFHTvCurF+KyBGDEu0lyqhnab5tDvWZ2XpnIzApgVGbLE8u6r4oaSbH9Mk0xUtRA8EA==" saltValue="x+kqt8tp1xCNL6QcK2NzL5FFo+YdvEbAVzeKT35DwyjEm7/dVwMlmVvzoKrPn+6U1h9E+5ye2LXnauQKXKYMTQ==" spinCount="100000" sheet="1" objects="1" scenarios="1" formatColumns="0" formatRows="0" autoFilter="0"/>
  <autoFilter ref="C116:K18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staničních kolejí a výhybek v žst. Rýmařov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1170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ROUND((SUM(BE117:BE139)),  2)</f>
        <v>0</v>
      </c>
      <c r="G33" s="33"/>
      <c r="H33" s="33"/>
      <c r="I33" s="123">
        <v>0.21</v>
      </c>
      <c r="J33" s="122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ROUND((SUM(BF117:BF139)),  2)</f>
        <v>0</v>
      </c>
      <c r="G34" s="33"/>
      <c r="H34" s="33"/>
      <c r="I34" s="123">
        <v>0.15</v>
      </c>
      <c r="J34" s="122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ROUND((SUM(BG117:BG139)),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ROUND((SUM(BH117:BH139)),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ROUND((SUM(BI117:BI139)),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staničních kolejí a výhybek v žst. Rýmařov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4" t="str">
        <f>E9</f>
        <v>VON - Oprava staničních kolejí a výhybek v žst. Rýmařov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15. 3. 2021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103</v>
      </c>
      <c r="D94" s="143"/>
      <c r="E94" s="143"/>
      <c r="F94" s="143"/>
      <c r="G94" s="143"/>
      <c r="H94" s="143"/>
      <c r="I94" s="143"/>
      <c r="J94" s="144" t="s">
        <v>104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105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6"/>
      <c r="C97" s="147"/>
      <c r="D97" s="148" t="s">
        <v>1171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110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6" t="str">
        <f>E7</f>
        <v>Oprava staničních kolejí a výhybek v žst. Rýmařov</v>
      </c>
      <c r="F107" s="287"/>
      <c r="G107" s="287"/>
      <c r="H107" s="287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4" t="str">
        <f>E9</f>
        <v>VON - Oprava staničních kolejí a výhybek v žst. Rýmařov</v>
      </c>
      <c r="F109" s="285"/>
      <c r="G109" s="285"/>
      <c r="H109" s="28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Bruntál</v>
      </c>
      <c r="G111" s="35"/>
      <c r="H111" s="35"/>
      <c r="I111" s="28" t="s">
        <v>22</v>
      </c>
      <c r="J111" s="65" t="str">
        <f>IF(J12="","",J12)</f>
        <v>15. 3. 2021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111</v>
      </c>
      <c r="D116" s="161" t="s">
        <v>62</v>
      </c>
      <c r="E116" s="161" t="s">
        <v>58</v>
      </c>
      <c r="F116" s="161" t="s">
        <v>59</v>
      </c>
      <c r="G116" s="161" t="s">
        <v>112</v>
      </c>
      <c r="H116" s="161" t="s">
        <v>113</v>
      </c>
      <c r="I116" s="161" t="s">
        <v>114</v>
      </c>
      <c r="J116" s="161" t="s">
        <v>104</v>
      </c>
      <c r="K116" s="162" t="s">
        <v>115</v>
      </c>
      <c r="L116" s="163"/>
      <c r="M116" s="74" t="s">
        <v>1</v>
      </c>
      <c r="N116" s="75" t="s">
        <v>41</v>
      </c>
      <c r="O116" s="75" t="s">
        <v>116</v>
      </c>
      <c r="P116" s="75" t="s">
        <v>117</v>
      </c>
      <c r="Q116" s="75" t="s">
        <v>118</v>
      </c>
      <c r="R116" s="75" t="s">
        <v>119</v>
      </c>
      <c r="S116" s="75" t="s">
        <v>120</v>
      </c>
      <c r="T116" s="76" t="s">
        <v>121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122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106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1172</v>
      </c>
      <c r="F118" s="172" t="s">
        <v>1173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SUM(P119:P139)</f>
        <v>0</v>
      </c>
      <c r="Q118" s="177"/>
      <c r="R118" s="178">
        <f>SUM(R119:R139)</f>
        <v>0</v>
      </c>
      <c r="S118" s="177"/>
      <c r="T118" s="179">
        <f>SUM(T119:T139)</f>
        <v>0</v>
      </c>
      <c r="AR118" s="180" t="s">
        <v>126</v>
      </c>
      <c r="AT118" s="181" t="s">
        <v>76</v>
      </c>
      <c r="AU118" s="181" t="s">
        <v>77</v>
      </c>
      <c r="AY118" s="180" t="s">
        <v>125</v>
      </c>
      <c r="BK118" s="182">
        <f>SUM(BK119:BK139)</f>
        <v>0</v>
      </c>
    </row>
    <row r="119" spans="1:65" s="2" customFormat="1" ht="16.5" customHeight="1">
      <c r="A119" s="33"/>
      <c r="B119" s="34"/>
      <c r="C119" s="185" t="s">
        <v>84</v>
      </c>
      <c r="D119" s="185" t="s">
        <v>128</v>
      </c>
      <c r="E119" s="186" t="s">
        <v>1174</v>
      </c>
      <c r="F119" s="187" t="s">
        <v>1175</v>
      </c>
      <c r="G119" s="188" t="s">
        <v>1176</v>
      </c>
      <c r="H119" s="189">
        <v>8</v>
      </c>
      <c r="I119" s="190"/>
      <c r="J119" s="191">
        <f>ROUND(I119*H119,2)</f>
        <v>0</v>
      </c>
      <c r="K119" s="187" t="s">
        <v>132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133</v>
      </c>
      <c r="AT119" s="196" t="s">
        <v>128</v>
      </c>
      <c r="AU119" s="196" t="s">
        <v>84</v>
      </c>
      <c r="AY119" s="16" t="s">
        <v>125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84</v>
      </c>
      <c r="BK119" s="197">
        <f>ROUND(I119*H119,2)</f>
        <v>0</v>
      </c>
      <c r="BL119" s="16" t="s">
        <v>133</v>
      </c>
      <c r="BM119" s="196" t="s">
        <v>1177</v>
      </c>
    </row>
    <row r="120" spans="1:65" s="2" customFormat="1" ht="29.25">
      <c r="A120" s="33"/>
      <c r="B120" s="34"/>
      <c r="C120" s="35"/>
      <c r="D120" s="198" t="s">
        <v>135</v>
      </c>
      <c r="E120" s="35"/>
      <c r="F120" s="199" t="s">
        <v>1178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135</v>
      </c>
      <c r="AU120" s="16" t="s">
        <v>84</v>
      </c>
    </row>
    <row r="121" spans="1:65" s="2" customFormat="1" ht="36">
      <c r="A121" s="33"/>
      <c r="B121" s="34"/>
      <c r="C121" s="185" t="s">
        <v>86</v>
      </c>
      <c r="D121" s="185" t="s">
        <v>128</v>
      </c>
      <c r="E121" s="186" t="s">
        <v>1179</v>
      </c>
      <c r="F121" s="187" t="s">
        <v>1180</v>
      </c>
      <c r="G121" s="188" t="s">
        <v>1181</v>
      </c>
      <c r="H121" s="243">
        <v>1.2999999999999999E-2</v>
      </c>
      <c r="I121" s="190"/>
      <c r="J121" s="191">
        <f>ROUND(I121*H121,2)</f>
        <v>0</v>
      </c>
      <c r="K121" s="187" t="s">
        <v>132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133</v>
      </c>
      <c r="AT121" s="196" t="s">
        <v>128</v>
      </c>
      <c r="AU121" s="196" t="s">
        <v>84</v>
      </c>
      <c r="AY121" s="16" t="s">
        <v>125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84</v>
      </c>
      <c r="BK121" s="197">
        <f>ROUND(I121*H121,2)</f>
        <v>0</v>
      </c>
      <c r="BL121" s="16" t="s">
        <v>133</v>
      </c>
      <c r="BM121" s="196" t="s">
        <v>1182</v>
      </c>
    </row>
    <row r="122" spans="1:65" s="2" customFormat="1" ht="19.5">
      <c r="A122" s="33"/>
      <c r="B122" s="34"/>
      <c r="C122" s="35"/>
      <c r="D122" s="198" t="s">
        <v>135</v>
      </c>
      <c r="E122" s="35"/>
      <c r="F122" s="199" t="s">
        <v>1180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84</v>
      </c>
    </row>
    <row r="123" spans="1:65" s="2" customFormat="1" ht="16.5" customHeight="1">
      <c r="A123" s="33"/>
      <c r="B123" s="34"/>
      <c r="C123" s="185" t="s">
        <v>144</v>
      </c>
      <c r="D123" s="185" t="s">
        <v>128</v>
      </c>
      <c r="E123" s="186" t="s">
        <v>1183</v>
      </c>
      <c r="F123" s="187" t="s">
        <v>1184</v>
      </c>
      <c r="G123" s="188" t="s">
        <v>237</v>
      </c>
      <c r="H123" s="189">
        <v>1.133</v>
      </c>
      <c r="I123" s="190"/>
      <c r="J123" s="191">
        <f>ROUND(I123*H123,2)</f>
        <v>0</v>
      </c>
      <c r="K123" s="187" t="s">
        <v>132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133</v>
      </c>
      <c r="AT123" s="196" t="s">
        <v>128</v>
      </c>
      <c r="AU123" s="196" t="s">
        <v>84</v>
      </c>
      <c r="AY123" s="16" t="s">
        <v>125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133</v>
      </c>
      <c r="BM123" s="196" t="s">
        <v>1185</v>
      </c>
    </row>
    <row r="124" spans="1:65" s="2" customFormat="1">
      <c r="A124" s="33"/>
      <c r="B124" s="34"/>
      <c r="C124" s="35"/>
      <c r="D124" s="198" t="s">
        <v>135</v>
      </c>
      <c r="E124" s="35"/>
      <c r="F124" s="199" t="s">
        <v>1184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135</v>
      </c>
      <c r="AU124" s="16" t="s">
        <v>84</v>
      </c>
    </row>
    <row r="125" spans="1:65" s="13" customFormat="1">
      <c r="B125" s="203"/>
      <c r="C125" s="204"/>
      <c r="D125" s="198" t="s">
        <v>137</v>
      </c>
      <c r="E125" s="205" t="s">
        <v>1</v>
      </c>
      <c r="F125" s="206" t="s">
        <v>1186</v>
      </c>
      <c r="G125" s="204"/>
      <c r="H125" s="207">
        <v>1.133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137</v>
      </c>
      <c r="AU125" s="213" t="s">
        <v>84</v>
      </c>
      <c r="AV125" s="13" t="s">
        <v>86</v>
      </c>
      <c r="AW125" s="13" t="s">
        <v>34</v>
      </c>
      <c r="AX125" s="13" t="s">
        <v>84</v>
      </c>
      <c r="AY125" s="213" t="s">
        <v>125</v>
      </c>
    </row>
    <row r="126" spans="1:65" s="2" customFormat="1" ht="16.5" customHeight="1">
      <c r="A126" s="33"/>
      <c r="B126" s="34"/>
      <c r="C126" s="185" t="s">
        <v>133</v>
      </c>
      <c r="D126" s="185" t="s">
        <v>128</v>
      </c>
      <c r="E126" s="186" t="s">
        <v>1187</v>
      </c>
      <c r="F126" s="187" t="s">
        <v>1188</v>
      </c>
      <c r="G126" s="188" t="s">
        <v>237</v>
      </c>
      <c r="H126" s="189">
        <v>1.133</v>
      </c>
      <c r="I126" s="190"/>
      <c r="J126" s="191">
        <f>ROUND(I126*H126,2)</f>
        <v>0</v>
      </c>
      <c r="K126" s="187" t="s">
        <v>132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133</v>
      </c>
      <c r="AT126" s="196" t="s">
        <v>128</v>
      </c>
      <c r="AU126" s="196" t="s">
        <v>84</v>
      </c>
      <c r="AY126" s="16" t="s">
        <v>125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133</v>
      </c>
      <c r="BM126" s="196" t="s">
        <v>1189</v>
      </c>
    </row>
    <row r="127" spans="1:65" s="2" customFormat="1">
      <c r="A127" s="33"/>
      <c r="B127" s="34"/>
      <c r="C127" s="35"/>
      <c r="D127" s="198" t="s">
        <v>135</v>
      </c>
      <c r="E127" s="35"/>
      <c r="F127" s="199" t="s">
        <v>1188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84</v>
      </c>
    </row>
    <row r="128" spans="1:65" s="13" customFormat="1">
      <c r="B128" s="203"/>
      <c r="C128" s="204"/>
      <c r="D128" s="198" t="s">
        <v>137</v>
      </c>
      <c r="E128" s="205" t="s">
        <v>1</v>
      </c>
      <c r="F128" s="206" t="s">
        <v>1186</v>
      </c>
      <c r="G128" s="204"/>
      <c r="H128" s="207">
        <v>1.133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137</v>
      </c>
      <c r="AU128" s="213" t="s">
        <v>84</v>
      </c>
      <c r="AV128" s="13" t="s">
        <v>86</v>
      </c>
      <c r="AW128" s="13" t="s">
        <v>34</v>
      </c>
      <c r="AX128" s="13" t="s">
        <v>84</v>
      </c>
      <c r="AY128" s="213" t="s">
        <v>125</v>
      </c>
    </row>
    <row r="129" spans="1:65" s="2" customFormat="1" ht="16.5" customHeight="1">
      <c r="A129" s="33"/>
      <c r="B129" s="34"/>
      <c r="C129" s="185" t="s">
        <v>126</v>
      </c>
      <c r="D129" s="185" t="s">
        <v>128</v>
      </c>
      <c r="E129" s="186" t="s">
        <v>1190</v>
      </c>
      <c r="F129" s="187" t="s">
        <v>1191</v>
      </c>
      <c r="G129" s="188" t="s">
        <v>237</v>
      </c>
      <c r="H129" s="189">
        <v>1.133</v>
      </c>
      <c r="I129" s="190"/>
      <c r="J129" s="191">
        <f>ROUND(I129*H129,2)</f>
        <v>0</v>
      </c>
      <c r="K129" s="187" t="s">
        <v>132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133</v>
      </c>
      <c r="AT129" s="196" t="s">
        <v>128</v>
      </c>
      <c r="AU129" s="196" t="s">
        <v>84</v>
      </c>
      <c r="AY129" s="16" t="s">
        <v>125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84</v>
      </c>
      <c r="BK129" s="197">
        <f>ROUND(I129*H129,2)</f>
        <v>0</v>
      </c>
      <c r="BL129" s="16" t="s">
        <v>133</v>
      </c>
      <c r="BM129" s="196" t="s">
        <v>1192</v>
      </c>
    </row>
    <row r="130" spans="1:65" s="2" customFormat="1">
      <c r="A130" s="33"/>
      <c r="B130" s="34"/>
      <c r="C130" s="35"/>
      <c r="D130" s="198" t="s">
        <v>135</v>
      </c>
      <c r="E130" s="35"/>
      <c r="F130" s="199" t="s">
        <v>1191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84</v>
      </c>
    </row>
    <row r="131" spans="1:65" s="13" customFormat="1">
      <c r="B131" s="203"/>
      <c r="C131" s="204"/>
      <c r="D131" s="198" t="s">
        <v>137</v>
      </c>
      <c r="E131" s="205" t="s">
        <v>1</v>
      </c>
      <c r="F131" s="206" t="s">
        <v>1186</v>
      </c>
      <c r="G131" s="204"/>
      <c r="H131" s="207">
        <v>1.133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137</v>
      </c>
      <c r="AU131" s="213" t="s">
        <v>84</v>
      </c>
      <c r="AV131" s="13" t="s">
        <v>86</v>
      </c>
      <c r="AW131" s="13" t="s">
        <v>34</v>
      </c>
      <c r="AX131" s="13" t="s">
        <v>84</v>
      </c>
      <c r="AY131" s="213" t="s">
        <v>125</v>
      </c>
    </row>
    <row r="132" spans="1:65" s="2" customFormat="1" ht="21.75" customHeight="1">
      <c r="A132" s="33"/>
      <c r="B132" s="34"/>
      <c r="C132" s="185" t="s">
        <v>163</v>
      </c>
      <c r="D132" s="185" t="s">
        <v>128</v>
      </c>
      <c r="E132" s="186" t="s">
        <v>1193</v>
      </c>
      <c r="F132" s="187" t="s">
        <v>1194</v>
      </c>
      <c r="G132" s="188" t="s">
        <v>237</v>
      </c>
      <c r="H132" s="189">
        <v>1.258</v>
      </c>
      <c r="I132" s="190"/>
      <c r="J132" s="191">
        <f>ROUND(I132*H132,2)</f>
        <v>0</v>
      </c>
      <c r="K132" s="187" t="s">
        <v>132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133</v>
      </c>
      <c r="AT132" s="196" t="s">
        <v>128</v>
      </c>
      <c r="AU132" s="196" t="s">
        <v>84</v>
      </c>
      <c r="AY132" s="16" t="s">
        <v>125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84</v>
      </c>
      <c r="BK132" s="197">
        <f>ROUND(I132*H132,2)</f>
        <v>0</v>
      </c>
      <c r="BL132" s="16" t="s">
        <v>133</v>
      </c>
      <c r="BM132" s="196" t="s">
        <v>1195</v>
      </c>
    </row>
    <row r="133" spans="1:65" s="2" customFormat="1" ht="39">
      <c r="A133" s="33"/>
      <c r="B133" s="34"/>
      <c r="C133" s="35"/>
      <c r="D133" s="198" t="s">
        <v>135</v>
      </c>
      <c r="E133" s="35"/>
      <c r="F133" s="199" t="s">
        <v>1196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84</v>
      </c>
    </row>
    <row r="134" spans="1:65" s="13" customFormat="1">
      <c r="B134" s="203"/>
      <c r="C134" s="204"/>
      <c r="D134" s="198" t="s">
        <v>137</v>
      </c>
      <c r="E134" s="205" t="s">
        <v>1</v>
      </c>
      <c r="F134" s="206" t="s">
        <v>1197</v>
      </c>
      <c r="G134" s="204"/>
      <c r="H134" s="207">
        <v>1.258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137</v>
      </c>
      <c r="AU134" s="213" t="s">
        <v>84</v>
      </c>
      <c r="AV134" s="13" t="s">
        <v>86</v>
      </c>
      <c r="AW134" s="13" t="s">
        <v>34</v>
      </c>
      <c r="AX134" s="13" t="s">
        <v>84</v>
      </c>
      <c r="AY134" s="213" t="s">
        <v>125</v>
      </c>
    </row>
    <row r="135" spans="1:65" s="2" customFormat="1" ht="16.5" customHeight="1">
      <c r="A135" s="33"/>
      <c r="B135" s="34"/>
      <c r="C135" s="185" t="s">
        <v>171</v>
      </c>
      <c r="D135" s="185" t="s">
        <v>128</v>
      </c>
      <c r="E135" s="186" t="s">
        <v>1198</v>
      </c>
      <c r="F135" s="187" t="s">
        <v>1199</v>
      </c>
      <c r="G135" s="188" t="s">
        <v>131</v>
      </c>
      <c r="H135" s="189">
        <v>1134.1099999999999</v>
      </c>
      <c r="I135" s="190"/>
      <c r="J135" s="191">
        <f>ROUND(I135*H135,2)</f>
        <v>0</v>
      </c>
      <c r="K135" s="187" t="s">
        <v>132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133</v>
      </c>
      <c r="AT135" s="196" t="s">
        <v>128</v>
      </c>
      <c r="AU135" s="196" t="s">
        <v>84</v>
      </c>
      <c r="AY135" s="16" t="s">
        <v>125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133</v>
      </c>
      <c r="BM135" s="196" t="s">
        <v>1200</v>
      </c>
    </row>
    <row r="136" spans="1:65" s="2" customFormat="1" ht="29.25">
      <c r="A136" s="33"/>
      <c r="B136" s="34"/>
      <c r="C136" s="35"/>
      <c r="D136" s="198" t="s">
        <v>135</v>
      </c>
      <c r="E136" s="35"/>
      <c r="F136" s="199" t="s">
        <v>1201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84</v>
      </c>
    </row>
    <row r="137" spans="1:65" s="13" customFormat="1">
      <c r="B137" s="203"/>
      <c r="C137" s="204"/>
      <c r="D137" s="198" t="s">
        <v>137</v>
      </c>
      <c r="E137" s="205" t="s">
        <v>1</v>
      </c>
      <c r="F137" s="206" t="s">
        <v>1202</v>
      </c>
      <c r="G137" s="204"/>
      <c r="H137" s="207">
        <v>1134.1099999999999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137</v>
      </c>
      <c r="AU137" s="213" t="s">
        <v>84</v>
      </c>
      <c r="AV137" s="13" t="s">
        <v>86</v>
      </c>
      <c r="AW137" s="13" t="s">
        <v>34</v>
      </c>
      <c r="AX137" s="13" t="s">
        <v>84</v>
      </c>
      <c r="AY137" s="213" t="s">
        <v>125</v>
      </c>
    </row>
    <row r="138" spans="1:65" s="2" customFormat="1" ht="16.5" customHeight="1">
      <c r="A138" s="33"/>
      <c r="B138" s="34"/>
      <c r="C138" s="185" t="s">
        <v>178</v>
      </c>
      <c r="D138" s="185" t="s">
        <v>128</v>
      </c>
      <c r="E138" s="186" t="s">
        <v>1203</v>
      </c>
      <c r="F138" s="187" t="s">
        <v>1204</v>
      </c>
      <c r="G138" s="188" t="s">
        <v>166</v>
      </c>
      <c r="H138" s="189">
        <v>1</v>
      </c>
      <c r="I138" s="190"/>
      <c r="J138" s="191">
        <f>ROUND(I138*H138,2)</f>
        <v>0</v>
      </c>
      <c r="K138" s="187" t="s">
        <v>132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133</v>
      </c>
      <c r="AT138" s="196" t="s">
        <v>128</v>
      </c>
      <c r="AU138" s="196" t="s">
        <v>84</v>
      </c>
      <c r="AY138" s="16" t="s">
        <v>125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84</v>
      </c>
      <c r="BK138" s="197">
        <f>ROUND(I138*H138,2)</f>
        <v>0</v>
      </c>
      <c r="BL138" s="16" t="s">
        <v>133</v>
      </c>
      <c r="BM138" s="196" t="s">
        <v>1205</v>
      </c>
    </row>
    <row r="139" spans="1:65" s="2" customFormat="1" ht="29.25">
      <c r="A139" s="33"/>
      <c r="B139" s="34"/>
      <c r="C139" s="35"/>
      <c r="D139" s="198" t="s">
        <v>135</v>
      </c>
      <c r="E139" s="35"/>
      <c r="F139" s="199" t="s">
        <v>1206</v>
      </c>
      <c r="G139" s="35"/>
      <c r="H139" s="35"/>
      <c r="I139" s="200"/>
      <c r="J139" s="35"/>
      <c r="K139" s="35"/>
      <c r="L139" s="38"/>
      <c r="M139" s="239"/>
      <c r="N139" s="240"/>
      <c r="O139" s="241"/>
      <c r="P139" s="241"/>
      <c r="Q139" s="241"/>
      <c r="R139" s="241"/>
      <c r="S139" s="241"/>
      <c r="T139" s="24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84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8n/6xZsLCI4HlE3udm42X8aWqrK1QUNW1cBKSh8AKE7lVtCucdw8D9d6CSwZ4rz18YOdbbnfP8tOonmvTUMvcA==" saltValue="uL7EgPFS2p2F0Lpg6wSHA5/wWaz67HQk8W8Ub2rNg8D0gtd6iLRqPQwXxyIHjNi1KuwmLBH+ZoQC5BEnL/NR7w==" spinCount="100000" sheet="1" objects="1" scenarios="1" formatColumns="0" formatRows="0" autoFilter="0"/>
  <autoFilter ref="C116:K13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Oprava staničních...</vt:lpstr>
      <vt:lpstr>SO 02 - Oprava nástupiště...</vt:lpstr>
      <vt:lpstr>SO 03 - Oprava opěrné zíd...</vt:lpstr>
      <vt:lpstr>PS 01 - Úprava zabezpečov...</vt:lpstr>
      <vt:lpstr>VON - Oprava staničních k...</vt:lpstr>
      <vt:lpstr>'PS 01 - Úprava zabezpečov...'!Názvy_tisku</vt:lpstr>
      <vt:lpstr>'Rekapitulace stavby'!Názvy_tisku</vt:lpstr>
      <vt:lpstr>'SO 01 - Oprava staničních...'!Názvy_tisku</vt:lpstr>
      <vt:lpstr>'SO 02 - Oprava nástupiště...'!Názvy_tisku</vt:lpstr>
      <vt:lpstr>'SO 03 - Oprava opěrné zíd...'!Názvy_tisku</vt:lpstr>
      <vt:lpstr>'VON - Oprava staničních k...'!Názvy_tisku</vt:lpstr>
      <vt:lpstr>'PS 01 - Úprava zabezpečov...'!Oblast_tisku</vt:lpstr>
      <vt:lpstr>'Rekapitulace stavby'!Oblast_tisku</vt:lpstr>
      <vt:lpstr>'SO 01 - Oprava staničních...'!Oblast_tisku</vt:lpstr>
      <vt:lpstr>'SO 02 - Oprava nástupiště...'!Oblast_tisku</vt:lpstr>
      <vt:lpstr>'SO 03 - Oprava opěrné zíd...'!Oblast_tisku</vt:lpstr>
      <vt:lpstr>'VON - Oprava staničních 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2021-03-25T07:50:15Z</dcterms:created>
  <dcterms:modified xsi:type="dcterms:W3CDTF">2021-03-25T07:56:34Z</dcterms:modified>
</cp:coreProperties>
</file>